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ski planovi i Rebalansi\Plan 2026.-2028\Izvršenje Financijskog plana 01-06-2026\"/>
    </mc:Choice>
  </mc:AlternateContent>
  <xr:revisionPtr revIDLastSave="0" documentId="13_ncr:1_{BDBA8124-985B-42F2-9537-DC713C4F7F1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definedNames>
    <definedName name="_xlnm.Print_Area" localSheetId="1">' Račun prihoda i rashoda'!$A$1:$P$120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7" l="1"/>
  <c r="I33" i="7"/>
  <c r="H33" i="7"/>
  <c r="G33" i="7"/>
  <c r="F33" i="7"/>
  <c r="K59" i="7" l="1"/>
  <c r="K56" i="7"/>
  <c r="K52" i="7"/>
  <c r="K50" i="7"/>
  <c r="K28" i="7"/>
  <c r="K27" i="7"/>
  <c r="K26" i="7"/>
  <c r="K23" i="7"/>
  <c r="K20" i="7"/>
  <c r="K17" i="7"/>
  <c r="K14" i="7"/>
  <c r="K12" i="7"/>
  <c r="J29" i="7"/>
  <c r="J23" i="7"/>
  <c r="I11" i="7"/>
  <c r="I10" i="7" s="1"/>
  <c r="I32" i="7"/>
  <c r="H32" i="7"/>
  <c r="G32" i="7"/>
  <c r="I14" i="7"/>
  <c r="G45" i="7"/>
  <c r="G14" i="7"/>
  <c r="H36" i="8"/>
  <c r="H31" i="8"/>
  <c r="H29" i="8"/>
  <c r="H27" i="8"/>
  <c r="H24" i="8"/>
  <c r="H23" i="8"/>
  <c r="H20" i="8"/>
  <c r="H15" i="8"/>
  <c r="H14" i="8"/>
  <c r="H13" i="8"/>
  <c r="H12" i="8"/>
  <c r="H11" i="8"/>
  <c r="H10" i="8"/>
  <c r="H9" i="8"/>
  <c r="H8" i="8"/>
  <c r="H7" i="8"/>
  <c r="H6" i="8"/>
  <c r="F31" i="8"/>
  <c r="F15" i="8"/>
  <c r="H10" i="11"/>
  <c r="L120" i="3"/>
  <c r="L115" i="3"/>
  <c r="L114" i="3"/>
  <c r="L113" i="3"/>
  <c r="L111" i="3"/>
  <c r="L110" i="3"/>
  <c r="L107" i="3"/>
  <c r="L106" i="3"/>
  <c r="L105" i="3"/>
  <c r="L104" i="3"/>
  <c r="K115" i="3"/>
  <c r="K114" i="3"/>
  <c r="K112" i="3"/>
  <c r="K111" i="3"/>
  <c r="K110" i="3"/>
  <c r="K107" i="3"/>
  <c r="L98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59" i="3"/>
  <c r="L58" i="3"/>
  <c r="L57" i="3"/>
  <c r="L55" i="3"/>
  <c r="L53" i="3"/>
  <c r="L52" i="3"/>
  <c r="L51" i="3"/>
  <c r="L50" i="3"/>
  <c r="L41" i="3"/>
  <c r="L40" i="3"/>
  <c r="L39" i="3"/>
  <c r="L38" i="3"/>
  <c r="L37" i="3"/>
  <c r="L36" i="3"/>
  <c r="L35" i="3"/>
  <c r="L34" i="3"/>
  <c r="L33" i="3"/>
  <c r="L31" i="3"/>
  <c r="L30" i="3"/>
  <c r="L29" i="3"/>
  <c r="L28" i="3"/>
  <c r="L27" i="3"/>
  <c r="L26" i="3"/>
  <c r="L25" i="3"/>
  <c r="L24" i="3"/>
  <c r="L17" i="3"/>
  <c r="L10" i="3"/>
  <c r="L11" i="3"/>
  <c r="L12" i="3"/>
  <c r="H116" i="3"/>
  <c r="H110" i="3"/>
  <c r="J107" i="3"/>
  <c r="G116" i="3"/>
  <c r="J116" i="3"/>
  <c r="I116" i="3"/>
  <c r="J100" i="3"/>
  <c r="J74" i="3"/>
  <c r="J13" i="3"/>
  <c r="L27" i="1"/>
  <c r="L25" i="1"/>
  <c r="L24" i="1"/>
  <c r="L16" i="1"/>
  <c r="L13" i="1"/>
  <c r="L15" i="1"/>
  <c r="L14" i="1"/>
  <c r="L10" i="1"/>
  <c r="L11" i="1"/>
  <c r="H107" i="3" l="1"/>
  <c r="G57" i="7" l="1"/>
  <c r="H84" i="3"/>
  <c r="H86" i="3"/>
  <c r="H99" i="3"/>
  <c r="G100" i="3"/>
  <c r="G99" i="3" s="1"/>
  <c r="H100" i="3"/>
  <c r="I100" i="3"/>
  <c r="I99" i="3" s="1"/>
  <c r="I84" i="3" l="1"/>
  <c r="J99" i="3" l="1"/>
  <c r="J84" i="3"/>
  <c r="G84" i="3"/>
  <c r="K53" i="3" l="1"/>
  <c r="K35" i="3"/>
  <c r="G51" i="7"/>
  <c r="G49" i="7"/>
  <c r="G44" i="7"/>
  <c r="G41" i="7"/>
  <c r="G40" i="7" s="1"/>
  <c r="G36" i="7"/>
  <c r="G35" i="7" s="1"/>
  <c r="G30" i="7"/>
  <c r="G55" i="7"/>
  <c r="G54" i="7" s="1"/>
  <c r="G53" i="7" s="1"/>
  <c r="H57" i="7"/>
  <c r="H55" i="7"/>
  <c r="H51" i="7"/>
  <c r="H49" i="7"/>
  <c r="H45" i="7"/>
  <c r="H44" i="7" s="1"/>
  <c r="H41" i="7"/>
  <c r="H40" i="7" s="1"/>
  <c r="H36" i="7"/>
  <c r="H35" i="7" s="1"/>
  <c r="H30" i="7"/>
  <c r="H25" i="7"/>
  <c r="H24" i="7" s="1"/>
  <c r="G25" i="7"/>
  <c r="G24" i="7" s="1"/>
  <c r="H19" i="7"/>
  <c r="G19" i="7"/>
  <c r="H21" i="7"/>
  <c r="G21" i="7"/>
  <c r="H14" i="7"/>
  <c r="H11" i="7"/>
  <c r="G11" i="7"/>
  <c r="K11" i="7" s="1"/>
  <c r="J35" i="7"/>
  <c r="J32" i="7" s="1"/>
  <c r="J45" i="7"/>
  <c r="J44" i="7" s="1"/>
  <c r="J59" i="7"/>
  <c r="J56" i="7"/>
  <c r="J52" i="7"/>
  <c r="J50" i="7"/>
  <c r="J43" i="7"/>
  <c r="J42" i="7"/>
  <c r="J28" i="7"/>
  <c r="J27" i="7"/>
  <c r="J26" i="7"/>
  <c r="J20" i="7"/>
  <c r="J12" i="7"/>
  <c r="F51" i="7"/>
  <c r="F49" i="7"/>
  <c r="F45" i="7"/>
  <c r="F44" i="7" s="1"/>
  <c r="F41" i="7"/>
  <c r="F36" i="7"/>
  <c r="F35" i="7" s="1"/>
  <c r="F32" i="7" s="1"/>
  <c r="F30" i="7"/>
  <c r="F25" i="7"/>
  <c r="F24" i="7" s="1"/>
  <c r="F57" i="7"/>
  <c r="F55" i="7"/>
  <c r="F21" i="7"/>
  <c r="F19" i="7"/>
  <c r="F14" i="7"/>
  <c r="F11" i="7"/>
  <c r="G10" i="7" l="1"/>
  <c r="K10" i="7" s="1"/>
  <c r="H54" i="7"/>
  <c r="H53" i="7" s="1"/>
  <c r="H48" i="7"/>
  <c r="G48" i="7"/>
  <c r="H10" i="7"/>
  <c r="H18" i="7"/>
  <c r="G18" i="7"/>
  <c r="F54" i="7"/>
  <c r="F10" i="7"/>
  <c r="F48" i="7"/>
  <c r="F40" i="7"/>
  <c r="F18" i="7"/>
  <c r="G9" i="7" l="1"/>
  <c r="G8" i="7" s="1"/>
  <c r="H9" i="7"/>
  <c r="H8" i="7" s="1"/>
  <c r="F53" i="7"/>
  <c r="F9" i="7"/>
  <c r="I25" i="7"/>
  <c r="I30" i="7"/>
  <c r="I55" i="7"/>
  <c r="K55" i="7" s="1"/>
  <c r="I57" i="7"/>
  <c r="K57" i="7" s="1"/>
  <c r="I49" i="7"/>
  <c r="K49" i="7" s="1"/>
  <c r="I51" i="7"/>
  <c r="K51" i="7" s="1"/>
  <c r="I45" i="7"/>
  <c r="I41" i="7"/>
  <c r="I36" i="7"/>
  <c r="I21" i="7"/>
  <c r="K21" i="7" s="1"/>
  <c r="I19" i="7"/>
  <c r="K19" i="7" s="1"/>
  <c r="I24" i="7" l="1"/>
  <c r="K24" i="7" s="1"/>
  <c r="K25" i="7"/>
  <c r="I35" i="7"/>
  <c r="J21" i="7"/>
  <c r="J57" i="7"/>
  <c r="J55" i="7"/>
  <c r="I54" i="7"/>
  <c r="K54" i="7" s="1"/>
  <c r="J51" i="7"/>
  <c r="I48" i="7"/>
  <c r="K48" i="7" s="1"/>
  <c r="J49" i="7"/>
  <c r="I44" i="7"/>
  <c r="J41" i="7"/>
  <c r="I40" i="7"/>
  <c r="J25" i="7"/>
  <c r="I18" i="7"/>
  <c r="J19" i="7"/>
  <c r="J11" i="7"/>
  <c r="F8" i="7"/>
  <c r="H9" i="11"/>
  <c r="H8" i="11" s="1"/>
  <c r="H7" i="11" s="1"/>
  <c r="G10" i="11"/>
  <c r="F9" i="11"/>
  <c r="G9" i="11" s="1"/>
  <c r="E8" i="11"/>
  <c r="E7" i="11" s="1"/>
  <c r="D9" i="11"/>
  <c r="D8" i="11" s="1"/>
  <c r="D7" i="11" s="1"/>
  <c r="C8" i="11"/>
  <c r="C7" i="11" s="1"/>
  <c r="G37" i="8"/>
  <c r="G34" i="8"/>
  <c r="G30" i="8"/>
  <c r="G28" i="8"/>
  <c r="G26" i="8"/>
  <c r="G25" i="8"/>
  <c r="G21" i="8"/>
  <c r="G13" i="8"/>
  <c r="G11" i="8"/>
  <c r="G9" i="8"/>
  <c r="G8" i="8"/>
  <c r="C31" i="8"/>
  <c r="C36" i="8"/>
  <c r="C29" i="8"/>
  <c r="C27" i="8"/>
  <c r="C24" i="8"/>
  <c r="C15" i="8"/>
  <c r="C20" i="8"/>
  <c r="C12" i="8"/>
  <c r="C10" i="8"/>
  <c r="C7" i="8"/>
  <c r="K18" i="7" l="1"/>
  <c r="K9" i="7"/>
  <c r="J24" i="7"/>
  <c r="J48" i="7"/>
  <c r="F8" i="11"/>
  <c r="F7" i="11" s="1"/>
  <c r="J54" i="7"/>
  <c r="I53" i="7"/>
  <c r="K53" i="7" s="1"/>
  <c r="J40" i="7"/>
  <c r="J18" i="7"/>
  <c r="J10" i="7"/>
  <c r="G8" i="11"/>
  <c r="G7" i="11" s="1"/>
  <c r="C23" i="8"/>
  <c r="C6" i="8"/>
  <c r="J53" i="7" l="1"/>
  <c r="I8" i="7"/>
  <c r="K8" i="7" s="1"/>
  <c r="J9" i="7"/>
  <c r="F20" i="8"/>
  <c r="F12" i="8"/>
  <c r="F10" i="8"/>
  <c r="F7" i="8"/>
  <c r="J8" i="7" l="1"/>
  <c r="G20" i="8"/>
  <c r="G12" i="8"/>
  <c r="G10" i="8"/>
  <c r="G7" i="8"/>
  <c r="F6" i="8"/>
  <c r="G6" i="8" l="1"/>
  <c r="D15" i="8"/>
  <c r="D10" i="8"/>
  <c r="D12" i="8"/>
  <c r="D7" i="8"/>
  <c r="D20" i="8"/>
  <c r="D29" i="8"/>
  <c r="D36" i="8"/>
  <c r="D31" i="8"/>
  <c r="D27" i="8"/>
  <c r="D24" i="8"/>
  <c r="E12" i="8"/>
  <c r="E7" i="8"/>
  <c r="E20" i="8"/>
  <c r="E15" i="8"/>
  <c r="E10" i="8"/>
  <c r="F36" i="8"/>
  <c r="F29" i="8"/>
  <c r="F27" i="8"/>
  <c r="F24" i="8"/>
  <c r="E36" i="8"/>
  <c r="E31" i="8"/>
  <c r="E29" i="8"/>
  <c r="E27" i="8"/>
  <c r="E24" i="8"/>
  <c r="J119" i="3"/>
  <c r="I118" i="3"/>
  <c r="I110" i="3"/>
  <c r="J108" i="3"/>
  <c r="I108" i="3"/>
  <c r="I105" i="3"/>
  <c r="I104" i="3" s="1"/>
  <c r="I95" i="3"/>
  <c r="I94" i="3" s="1"/>
  <c r="I86" i="3"/>
  <c r="I74" i="3"/>
  <c r="I67" i="3"/>
  <c r="I62" i="3"/>
  <c r="I58" i="3"/>
  <c r="I52" i="3"/>
  <c r="J118" i="3" l="1"/>
  <c r="L119" i="3"/>
  <c r="D6" i="8"/>
  <c r="I51" i="3"/>
  <c r="D23" i="8"/>
  <c r="G36" i="8"/>
  <c r="G31" i="8"/>
  <c r="G29" i="8"/>
  <c r="G27" i="8"/>
  <c r="G24" i="8"/>
  <c r="I107" i="3"/>
  <c r="I103" i="3" s="1"/>
  <c r="E6" i="8"/>
  <c r="E23" i="8"/>
  <c r="F23" i="8"/>
  <c r="I61" i="3"/>
  <c r="L118" i="3" l="1"/>
  <c r="J103" i="3"/>
  <c r="L103" i="3" s="1"/>
  <c r="G23" i="8"/>
  <c r="I50" i="3"/>
  <c r="I49" i="3" s="1"/>
  <c r="H95" i="3"/>
  <c r="H94" i="3" s="1"/>
  <c r="H119" i="3"/>
  <c r="H118" i="3" s="1"/>
  <c r="G119" i="3"/>
  <c r="G118" i="3" s="1"/>
  <c r="H108" i="3"/>
  <c r="G108" i="3"/>
  <c r="H105" i="3"/>
  <c r="H104" i="3" s="1"/>
  <c r="H74" i="3"/>
  <c r="H67" i="3"/>
  <c r="H62" i="3"/>
  <c r="H58" i="3"/>
  <c r="H52" i="3"/>
  <c r="H103" i="3" l="1"/>
  <c r="H61" i="3"/>
  <c r="H50" i="3" s="1"/>
  <c r="H51" i="3"/>
  <c r="H49" i="3" l="1"/>
  <c r="J110" i="3"/>
  <c r="G110" i="3"/>
  <c r="G107" i="3" s="1"/>
  <c r="K98" i="3"/>
  <c r="K96" i="3"/>
  <c r="K93" i="3"/>
  <c r="K92" i="3"/>
  <c r="K91" i="3"/>
  <c r="K90" i="3"/>
  <c r="K89" i="3"/>
  <c r="K88" i="3"/>
  <c r="K87" i="3"/>
  <c r="K83" i="3"/>
  <c r="K82" i="3"/>
  <c r="K81" i="3"/>
  <c r="K80" i="3"/>
  <c r="K79" i="3"/>
  <c r="K78" i="3"/>
  <c r="K76" i="3"/>
  <c r="K75" i="3"/>
  <c r="K73" i="3"/>
  <c r="K72" i="3"/>
  <c r="K71" i="3"/>
  <c r="K70" i="3"/>
  <c r="K69" i="3"/>
  <c r="K68" i="3"/>
  <c r="K66" i="3"/>
  <c r="K65" i="3"/>
  <c r="K64" i="3"/>
  <c r="K63" i="3"/>
  <c r="K60" i="3"/>
  <c r="K59" i="3"/>
  <c r="K57" i="3"/>
  <c r="J105" i="3"/>
  <c r="G105" i="3"/>
  <c r="G104" i="3" s="1"/>
  <c r="J95" i="3"/>
  <c r="G95" i="3"/>
  <c r="G94" i="3" s="1"/>
  <c r="J86" i="3"/>
  <c r="G86" i="3"/>
  <c r="G74" i="3"/>
  <c r="J67" i="3"/>
  <c r="G67" i="3"/>
  <c r="J62" i="3"/>
  <c r="G62" i="3"/>
  <c r="J58" i="3"/>
  <c r="G58" i="3"/>
  <c r="G52" i="3"/>
  <c r="G51" i="3" s="1"/>
  <c r="J52" i="3"/>
  <c r="G61" i="3" l="1"/>
  <c r="G50" i="3" s="1"/>
  <c r="J61" i="3"/>
  <c r="J51" i="3"/>
  <c r="J104" i="3"/>
  <c r="J94" i="3"/>
  <c r="K74" i="3"/>
  <c r="K58" i="3"/>
  <c r="K86" i="3"/>
  <c r="K62" i="3"/>
  <c r="K67" i="3"/>
  <c r="K52" i="3"/>
  <c r="K95" i="3"/>
  <c r="G103" i="3"/>
  <c r="J50" i="3" l="1"/>
  <c r="G49" i="3"/>
  <c r="K94" i="3"/>
  <c r="K51" i="3"/>
  <c r="K61" i="3"/>
  <c r="J49" i="3" l="1"/>
  <c r="L49" i="3" s="1"/>
  <c r="K103" i="3"/>
  <c r="K50" i="3"/>
  <c r="K49" i="3" l="1"/>
  <c r="K25" i="1"/>
  <c r="K24" i="1"/>
  <c r="K15" i="1"/>
  <c r="K14" i="1"/>
  <c r="K11" i="1"/>
  <c r="K38" i="3"/>
  <c r="K31" i="3"/>
  <c r="K29" i="3"/>
  <c r="K26" i="3"/>
  <c r="H40" i="3"/>
  <c r="H39" i="3" s="1"/>
  <c r="H37" i="3"/>
  <c r="H34" i="3"/>
  <c r="H30" i="3"/>
  <c r="H28" i="3"/>
  <c r="H27" i="3" s="1"/>
  <c r="H25" i="3"/>
  <c r="H24" i="3" s="1"/>
  <c r="H22" i="3"/>
  <c r="H21" i="3" s="1"/>
  <c r="H19" i="3"/>
  <c r="H17" i="3"/>
  <c r="H15" i="3"/>
  <c r="H12" i="3" l="1"/>
  <c r="H33" i="3"/>
  <c r="I40" i="3"/>
  <c r="I39" i="3" s="1"/>
  <c r="I37" i="3"/>
  <c r="I34" i="3"/>
  <c r="I30" i="3"/>
  <c r="I28" i="3"/>
  <c r="J40" i="3"/>
  <c r="G40" i="3"/>
  <c r="G39" i="3" s="1"/>
  <c r="J34" i="3"/>
  <c r="J37" i="3"/>
  <c r="G37" i="3"/>
  <c r="G34" i="3"/>
  <c r="J28" i="3"/>
  <c r="J30" i="3"/>
  <c r="G28" i="3"/>
  <c r="G30" i="3"/>
  <c r="J25" i="3"/>
  <c r="I25" i="3"/>
  <c r="I24" i="3" s="1"/>
  <c r="G25" i="3"/>
  <c r="G24" i="3" s="1"/>
  <c r="J15" i="3"/>
  <c r="J17" i="3"/>
  <c r="J19" i="3"/>
  <c r="J22" i="3"/>
  <c r="G22" i="3"/>
  <c r="I22" i="3"/>
  <c r="I21" i="3" s="1"/>
  <c r="G15" i="3"/>
  <c r="G17" i="3"/>
  <c r="G19" i="3"/>
  <c r="I19" i="3"/>
  <c r="I17" i="3"/>
  <c r="I15" i="3"/>
  <c r="J12" i="3" l="1"/>
  <c r="H11" i="3"/>
  <c r="I27" i="3"/>
  <c r="J39" i="3"/>
  <c r="K28" i="3"/>
  <c r="K37" i="3"/>
  <c r="J24" i="3"/>
  <c r="K25" i="3"/>
  <c r="J21" i="3"/>
  <c r="K30" i="3"/>
  <c r="I33" i="3"/>
  <c r="K34" i="3"/>
  <c r="G33" i="3"/>
  <c r="J33" i="3"/>
  <c r="G27" i="3"/>
  <c r="J27" i="3"/>
  <c r="I12" i="3"/>
  <c r="H42" i="3"/>
  <c r="H44" i="3"/>
  <c r="I44" i="3"/>
  <c r="H10" i="3" l="1"/>
  <c r="G11" i="3"/>
  <c r="K24" i="3"/>
  <c r="K27" i="3"/>
  <c r="J11" i="3"/>
  <c r="K33" i="3"/>
  <c r="I11" i="3"/>
  <c r="I42" i="3"/>
  <c r="G42" i="3"/>
  <c r="J42" i="3"/>
  <c r="K11" i="3" l="1"/>
  <c r="I10" i="3"/>
  <c r="J10" i="3"/>
  <c r="G10" i="3"/>
  <c r="G45" i="3" s="1"/>
  <c r="J27" i="1"/>
  <c r="J23" i="1"/>
  <c r="J13" i="1"/>
  <c r="J10" i="1"/>
  <c r="I27" i="1"/>
  <c r="I23" i="1"/>
  <c r="I10" i="1"/>
  <c r="I13" i="1"/>
  <c r="H27" i="1"/>
  <c r="H23" i="1"/>
  <c r="H13" i="1"/>
  <c r="H10" i="1"/>
  <c r="G27" i="1"/>
  <c r="G23" i="1"/>
  <c r="I16" i="1" l="1"/>
  <c r="H16" i="1"/>
  <c r="K27" i="1"/>
  <c r="J16" i="1"/>
  <c r="K10" i="3"/>
  <c r="G44" i="3"/>
  <c r="G13" i="1"/>
  <c r="K13" i="1" s="1"/>
  <c r="G10" i="1" l="1"/>
  <c r="J45" i="3"/>
  <c r="L45" i="3" s="1"/>
  <c r="K10" i="1" l="1"/>
  <c r="G16" i="1"/>
  <c r="K16" i="1" s="1"/>
  <c r="J44" i="3"/>
  <c r="L44" i="3" s="1"/>
  <c r="K45" i="3"/>
  <c r="K44" i="3" l="1"/>
</calcChain>
</file>

<file path=xl/sharedStrings.xml><?xml version="1.0" encoding="utf-8"?>
<sst xmlns="http://schemas.openxmlformats.org/spreadsheetml/2006/main" count="339" uniqueCount="200">
  <si>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</si>
  <si>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</si>
  <si>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</si>
  <si>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</si>
  <si>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</si>
  <si>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</si>
  <si>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</si>
  <si>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</si>
  <si>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</si>
  <si>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</si>
  <si>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</si>
  <si>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</si>
  <si>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</si>
  <si>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</si>
  <si>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</si>
  <si>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</si>
  <si>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</si>
  <si>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INDEKS</t>
  </si>
  <si>
    <t xml:space="preserve">IZVJEŠTAJ O PRIHODIMA I RASHODIMA PREMA EKONOMSKOJ KLASIFIKACIJI </t>
  </si>
  <si>
    <t>6=5/2*100</t>
  </si>
  <si>
    <t>UKUPNI PRIHODI</t>
  </si>
  <si>
    <t>Pomoći iz inozemstva i od subjekata unutar općeg proračuna</t>
  </si>
  <si>
    <t>Prihodi od prodaje proizvedene dugotrajne imovine</t>
  </si>
  <si>
    <t>31 Vlastiti prihodi</t>
  </si>
  <si>
    <t>3 Vlastiti prihodi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</si>
  <si>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</si>
  <si>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</si>
  <si>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</si>
  <si>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</si>
  <si>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</si>
  <si>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</si>
  <si>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</si>
  <si>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</si>
  <si>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</si>
  <si>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</si>
  <si>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</si>
  <si>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</si>
  <si>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</si>
  <si>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</si>
  <si>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</si>
  <si>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</si>
  <si>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</si>
  <si>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</si>
  <si>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</si>
  <si>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</si>
  <si>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</si>
  <si>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</si>
  <si>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</si>
  <si>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</si>
  <si>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</si>
  <si>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</si>
  <si>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 xml:space="preserve"> RAČUN PRIHODA I RASHODA </t>
  </si>
  <si>
    <t xml:space="preserve"> RAČUN FINANCIRANJA</t>
  </si>
  <si>
    <t>IZVJEŠTAJ PO PROGRAMSKOJ KLASIFIKACIJI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</si>
  <si>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</si>
  <si>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</si>
  <si>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</si>
  <si>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</si>
  <si>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>Financijski rashodi</t>
  </si>
  <si>
    <t>Kazne, upravne mjere i ostali prihodi</t>
  </si>
  <si>
    <t>Prihodi od imovine</t>
  </si>
  <si>
    <t xml:space="preserve">Rezultat poslovanja </t>
  </si>
  <si>
    <t>Rashodi za nabavu proizvedene dugotrajne imovine</t>
  </si>
  <si>
    <t>Pomoći od izvanproračunskih korisnika</t>
  </si>
  <si>
    <t>Tekuće pomoći od izvanproračunskih korisnika</t>
  </si>
  <si>
    <t>Pomoći proračunskim korisnicima iz proračuna koji im nije nadležan</t>
  </si>
  <si>
    <t>Tekuće pomoći proračunskim korisnicima iz proračuna koji im nije nadležan</t>
  </si>
  <si>
    <t>Pomoći temeljem prijenosa EU sredstava</t>
  </si>
  <si>
    <t>Tekuće pomoći temeljem prijenosa EU sredstava</t>
  </si>
  <si>
    <t>Prihodi od financijske imovine</t>
  </si>
  <si>
    <t>Kamate na oročena sredstva i depozite po viđenju</t>
  </si>
  <si>
    <t>Prihodi po posebnim propisima</t>
  </si>
  <si>
    <t>Ostali nespomenuti prihodi</t>
  </si>
  <si>
    <t>Prihodi od upravnih i administrativnih pristojbi, pristojbi po posebnim propisima i naknada</t>
  </si>
  <si>
    <t>Prihodi od prodaje proizvoda i roba te pruženih usluga, prihodi od donacija te povrati po protestiranim jamstvima</t>
  </si>
  <si>
    <t>Prihodi od prodaje proizvoda i roba te pruženih usluga</t>
  </si>
  <si>
    <t>Prihodi od pruženih usluga</t>
  </si>
  <si>
    <t>Donacije od pravnih i fizičkih osoba izvan općeg proračuna i povrat donacija po protestiranim jamstvima</t>
  </si>
  <si>
    <t>Tekuće donacije</t>
  </si>
  <si>
    <t>Kapitalne donacije</t>
  </si>
  <si>
    <t xml:space="preserve">Prihodi iz nadležnog proračuna i od HZZO-a na temelju ugovornih obveza 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</si>
  <si>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</si>
  <si>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</si>
  <si>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</si>
  <si>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Prihodi od HZZO-a ne temelju ugovornih obveza</t>
  </si>
  <si>
    <t>Ostali prihodi</t>
  </si>
  <si>
    <t>Plaće (Bruto)</t>
  </si>
  <si>
    <t>Plaće za redovan rad</t>
  </si>
  <si>
    <t>Plaće u naravi</t>
  </si>
  <si>
    <t>Plaće za prekovremeni rad</t>
  </si>
  <si>
    <t>Plaće za posebne uvjete rada</t>
  </si>
  <si>
    <t>Ostali rashodi za zaposlene</t>
  </si>
  <si>
    <t>Doprinosi na plaće</t>
  </si>
  <si>
    <t>Doprinosi za obvezno zdravstveno osiguranje</t>
  </si>
  <si>
    <t>Doprinosi za obvezno osiguranje u slučaju nezaposlenosti</t>
  </si>
  <si>
    <t>Naknade troškova zaposlenima</t>
  </si>
  <si>
    <t>Službena putovanja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</si>
  <si>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</si>
  <si>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</si>
  <si>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</si>
  <si>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</si>
  <si>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</si>
  <si>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</si>
  <si>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</si>
  <si>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</si>
  <si>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</si>
  <si>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</si>
  <si>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</si>
  <si>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</si>
  <si>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</si>
  <si>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</si>
  <si>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</si>
  <si>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</si>
  <si>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</si>
  <si>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</si>
  <si>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</si>
  <si>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</si>
  <si>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</si>
  <si>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</si>
  <si>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</si>
  <si>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</si>
  <si>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</si>
  <si>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</si>
  <si>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</si>
  <si>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</si>
  <si>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</si>
  <si>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</si>
  <si>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</si>
  <si>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 xml:space="preserve">Nematerijalna imovina </t>
  </si>
  <si>
    <t>Licence</t>
  </si>
  <si>
    <t>Postrojenja i oprema</t>
  </si>
  <si>
    <t>Uredska oprema i namještaj</t>
  </si>
  <si>
    <t>Komununikacijska oprema</t>
  </si>
  <si>
    <t>Oprema za održavanje i zaštitu</t>
  </si>
  <si>
    <t>Medicinska i laboratorijska oprema</t>
  </si>
  <si>
    <t>Uređaji, strojevi i oprema za ostale namjene</t>
  </si>
  <si>
    <t>Rashodi za dodatna ulaganja na nefinancijskoj imovini</t>
  </si>
  <si>
    <t>Dodatna ulaganja na građevinskim objektima</t>
  </si>
  <si>
    <t>Građevinski objekti</t>
  </si>
  <si>
    <t>Poslovni objekti</t>
  </si>
  <si>
    <t xml:space="preserve">  12 Decentralizirana sredstva </t>
  </si>
  <si>
    <t xml:space="preserve">  31 Vlastiti prihodi</t>
  </si>
  <si>
    <t>4 Prihodi za posebne namjene</t>
  </si>
  <si>
    <t xml:space="preserve">  43 Ostali prihodi za posebne namjene</t>
  </si>
  <si>
    <t>5 Pomoći</t>
  </si>
  <si>
    <t xml:space="preserve">  52 Pomoći iz drugih proračuna</t>
  </si>
  <si>
    <t xml:space="preserve">  55 Pomoći od izvanproračunskih korisnika</t>
  </si>
  <si>
    <t xml:space="preserve">  56 Pomoći temeljem prijenosa EU sredstava</t>
  </si>
  <si>
    <t>6 Donacije</t>
  </si>
  <si>
    <t xml:space="preserve">  66 Tekuće donacije</t>
  </si>
  <si>
    <t xml:space="preserve">  11 Opći prihodi i primici</t>
  </si>
  <si>
    <t>Manjak prihoda</t>
  </si>
  <si>
    <t>07 Zdravstvo</t>
  </si>
  <si>
    <t>073 Bolničke usluge</t>
  </si>
  <si>
    <t>0732 Usluge specijalističkih bolnica</t>
  </si>
  <si>
    <t>PROGRAM A022110</t>
  </si>
  <si>
    <t>JAVNA UPRAVA I ADMINISTRACIJA</t>
  </si>
  <si>
    <t>Aktivnost A211001</t>
  </si>
  <si>
    <t>REDOVNA AKTIVNOST PRORAČUNSKIH KORISNIKA</t>
  </si>
  <si>
    <t>Izvor financiranja 11</t>
  </si>
  <si>
    <t>Opći prihodi i primici</t>
  </si>
  <si>
    <t>Izvor financiranja 31</t>
  </si>
  <si>
    <t>Vlastiti prihodi</t>
  </si>
  <si>
    <t>Izvor financiranja 43</t>
  </si>
  <si>
    <t>Prihodi za posebne namjene</t>
  </si>
  <si>
    <t>Ostali rashodi</t>
  </si>
  <si>
    <t>Izvor financiranja 52</t>
  </si>
  <si>
    <t>Pomoći iz drugih proračuna</t>
  </si>
  <si>
    <t>Izvor financiranja 55</t>
  </si>
  <si>
    <t>Izvor financiranja 56</t>
  </si>
  <si>
    <t>Izvor financiranja 61</t>
  </si>
  <si>
    <t>Donacije</t>
  </si>
  <si>
    <t>Aktivnost K211001</t>
  </si>
  <si>
    <t>KAPITALNA ULAGANJA U ZDRAVSTVENE USTANOVE - DECENTRALIZIRANE FUNKCIJE</t>
  </si>
  <si>
    <t>Izvor financiranja 12</t>
  </si>
  <si>
    <t>Decentralizirana sredstva zdravstvo</t>
  </si>
  <si>
    <t>POLUGODIŠNJI IZVJEŠTAJ O IZVRŠENJU FINANCIJSKOG PLANA SPECIJALNE BOLNICE ZA ZAŠTITU DJECE S NEURORAZVOJNIM I MOTORIČKIM SMETNJAMA</t>
  </si>
  <si>
    <t>TEKUĆI PLAN ILI REBALANS 2025.</t>
  </si>
  <si>
    <t xml:space="preserve">OSTVARENJE/IZVRŠENJE 
1.-6.2025. </t>
  </si>
  <si>
    <t xml:space="preserve">Rashodi lijekova i potrošnog medicinskog materijala kod zdravstvenih ustanova </t>
  </si>
  <si>
    <t>3251</t>
  </si>
  <si>
    <t xml:space="preserve">Rashodi po osnovi utroška lijekova i potrošnog medicinskog materijala </t>
  </si>
  <si>
    <t>Rashodi za donacije, kazne, naknade šteta i kapitalne pomoći</t>
  </si>
  <si>
    <t>Kazne, penali i naknade štete</t>
  </si>
  <si>
    <t>3835</t>
  </si>
  <si>
    <t>Ostale kazne</t>
  </si>
  <si>
    <t>Prijevozna sredstva u cestovnom prometu</t>
  </si>
  <si>
    <t xml:space="preserve">OSTVARENJE/IZVRŠENJE 
1.-6.2026. </t>
  </si>
  <si>
    <t>IZVORNI PLAN ZA 2026.</t>
  </si>
  <si>
    <t>TEKUĆI PLAN ILI REBALANS 2026.</t>
  </si>
  <si>
    <t>7=5/3*100</t>
  </si>
  <si>
    <t>Tekuće pomoći od inozemnih vlada</t>
  </si>
  <si>
    <t>Pomoći od inozemnih vlada</t>
  </si>
  <si>
    <t>Naknade šteta pravnim i fizičkim osobama</t>
  </si>
  <si>
    <t>Prijevozna sredstva</t>
  </si>
  <si>
    <t xml:space="preserve">  51 Programi unije</t>
  </si>
  <si>
    <t xml:space="preserve">  92 Rezultat poslovanja</t>
  </si>
  <si>
    <t>Programi unije</t>
  </si>
  <si>
    <t>Izvor financiranja 51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</si>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</sst>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#,##0.00;\-#,##0.00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  <charset val="238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10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99C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80"/>
      </left>
      <right style="thin">
        <color rgb="FF000080"/>
      </right>
      <top/>
      <bottom style="thin">
        <color rgb="FFC0C0C0"/>
      </bottom>
      <diagonal/>
    </border>
    <border>
      <left style="thin">
        <color rgb="FF000000"/>
      </left>
      <right style="thin">
        <color rgb="FF000080"/>
      </right>
      <top/>
      <bottom style="thin">
        <color rgb="FFC0C0C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26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13" fillId="0" borderId="5" xfId="0" applyFont="1" applyBorder="1" applyAlignment="1">
      <alignment horizontal="right" vertical="center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5" fillId="0" borderId="0" xfId="0" applyFont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0" fillId="3" borderId="0" xfId="0" applyFill="1"/>
    <xf numFmtId="0" fontId="3" fillId="2" borderId="4" xfId="0" applyFont="1" applyFill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right"/>
    </xf>
    <xf numFmtId="0" fontId="14" fillId="0" borderId="3" xfId="0" quotePrefix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14" fillId="2" borderId="3" xfId="0" applyFont="1" applyFill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3" fontId="3" fillId="0" borderId="3" xfId="0" applyNumberFormat="1" applyFont="1" applyBorder="1" applyAlignment="1">
      <alignment horizontal="right"/>
    </xf>
    <xf numFmtId="0" fontId="6" fillId="4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right" vertical="center"/>
    </xf>
    <xf numFmtId="0" fontId="11" fillId="2" borderId="3" xfId="0" quotePrefix="1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9" fillId="0" borderId="0" xfId="0" applyFont="1"/>
    <xf numFmtId="4" fontId="20" fillId="0" borderId="3" xfId="0" applyNumberFormat="1" applyFont="1" applyBorder="1" applyAlignment="1">
      <alignment vertical="center"/>
    </xf>
    <xf numFmtId="4" fontId="19" fillId="0" borderId="3" xfId="0" applyNumberFormat="1" applyFont="1" applyBorder="1" applyAlignment="1">
      <alignment vertical="center"/>
    </xf>
    <xf numFmtId="0" fontId="20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/>
    <xf numFmtId="4" fontId="20" fillId="0" borderId="3" xfId="0" applyNumberFormat="1" applyFont="1" applyBorder="1"/>
    <xf numFmtId="4" fontId="19" fillId="0" borderId="3" xfId="0" applyNumberFormat="1" applyFont="1" applyBorder="1"/>
    <xf numFmtId="0" fontId="19" fillId="0" borderId="3" xfId="0" applyFont="1" applyBorder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 wrapText="1"/>
    </xf>
    <xf numFmtId="0" fontId="9" fillId="5" borderId="3" xfId="1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3" fillId="0" borderId="3" xfId="2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20" fillId="0" borderId="3" xfId="0" applyFont="1" applyBorder="1" applyAlignment="1">
      <alignment vertical="center"/>
    </xf>
    <xf numFmtId="4" fontId="3" fillId="2" borderId="8" xfId="0" applyNumberFormat="1" applyFont="1" applyFill="1" applyBorder="1" applyAlignment="1">
      <alignment horizontal="right" vertical="center"/>
    </xf>
    <xf numFmtId="4" fontId="6" fillId="2" borderId="8" xfId="0" applyNumberFormat="1" applyFont="1" applyFill="1" applyBorder="1" applyAlignment="1">
      <alignment horizontal="right" vertical="center"/>
    </xf>
    <xf numFmtId="0" fontId="19" fillId="0" borderId="3" xfId="0" applyFont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20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left" vertical="center" wrapText="1"/>
    </xf>
    <xf numFmtId="4" fontId="6" fillId="4" borderId="3" xfId="0" applyNumberFormat="1" applyFont="1" applyFill="1" applyBorder="1" applyAlignment="1">
      <alignment horizontal="right" vertical="center"/>
    </xf>
    <xf numFmtId="4" fontId="20" fillId="4" borderId="3" xfId="0" applyNumberFormat="1" applyFont="1" applyFill="1" applyBorder="1" applyAlignment="1">
      <alignment vertical="center"/>
    </xf>
    <xf numFmtId="0" fontId="6" fillId="6" borderId="4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 vertical="center" wrapText="1"/>
    </xf>
    <xf numFmtId="4" fontId="21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6" fillId="4" borderId="3" xfId="0" applyNumberFormat="1" applyFont="1" applyFill="1" applyBorder="1" applyAlignment="1">
      <alignment horizontal="right"/>
    </xf>
    <xf numFmtId="0" fontId="21" fillId="2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4" fontId="3" fillId="2" borderId="4" xfId="0" applyNumberFormat="1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" fontId="6" fillId="6" borderId="3" xfId="0" applyNumberFormat="1" applyFont="1" applyFill="1" applyBorder="1" applyAlignment="1">
      <alignment horizontal="right" vertical="center"/>
    </xf>
    <xf numFmtId="4" fontId="6" fillId="4" borderId="4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20" fillId="0" borderId="3" xfId="0" applyNumberFormat="1" applyFont="1" applyBorder="1" applyAlignment="1">
      <alignment horizontal="right" vertical="center"/>
    </xf>
    <xf numFmtId="4" fontId="19" fillId="0" borderId="3" xfId="0" applyNumberFormat="1" applyFont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9" fillId="0" borderId="3" xfId="0" applyNumberFormat="1" applyFont="1" applyBorder="1" applyAlignment="1" applyProtection="1">
      <alignment horizontal="left" vertical="center" wrapText="1"/>
      <protection hidden="1"/>
    </xf>
    <xf numFmtId="2" fontId="6" fillId="6" borderId="4" xfId="0" applyNumberFormat="1" applyFont="1" applyFill="1" applyBorder="1" applyAlignment="1">
      <alignment horizontal="left" vertical="center" wrapText="1"/>
    </xf>
    <xf numFmtId="4" fontId="20" fillId="6" borderId="3" xfId="0" applyNumberFormat="1" applyFont="1" applyFill="1" applyBorder="1" applyAlignment="1">
      <alignment vertical="center"/>
    </xf>
    <xf numFmtId="4" fontId="6" fillId="0" borderId="3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0" fontId="9" fillId="4" borderId="2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left" vertical="center"/>
    </xf>
    <xf numFmtId="4" fontId="6" fillId="4" borderId="3" xfId="0" quotePrefix="1" applyNumberFormat="1" applyFont="1" applyFill="1" applyBorder="1" applyAlignment="1">
      <alignment horizontal="right" wrapText="1"/>
    </xf>
    <xf numFmtId="4" fontId="6" fillId="4" borderId="3" xfId="0" applyNumberFormat="1" applyFont="1" applyFill="1" applyBorder="1" applyAlignment="1">
      <alignment horizontal="right" vertical="center" wrapText="1"/>
    </xf>
    <xf numFmtId="4" fontId="11" fillId="4" borderId="3" xfId="0" applyNumberFormat="1" applyFont="1" applyFill="1" applyBorder="1" applyAlignment="1">
      <alignment horizontal="right" wrapText="1"/>
    </xf>
    <xf numFmtId="4" fontId="22" fillId="0" borderId="9" xfId="0" applyNumberFormat="1" applyFont="1" applyBorder="1" applyAlignment="1" applyProtection="1">
      <alignment horizontal="right" vertical="center" shrinkToFit="1"/>
      <protection locked="0"/>
    </xf>
    <xf numFmtId="4" fontId="22" fillId="0" borderId="3" xfId="0" applyNumberFormat="1" applyFont="1" applyBorder="1" applyAlignment="1">
      <alignment vertical="center"/>
    </xf>
    <xf numFmtId="4" fontId="24" fillId="2" borderId="3" xfId="0" applyNumberFormat="1" applyFont="1" applyFill="1" applyBorder="1" applyAlignment="1">
      <alignment horizontal="right" vertical="center"/>
    </xf>
    <xf numFmtId="4" fontId="22" fillId="0" borderId="3" xfId="0" applyNumberFormat="1" applyFont="1" applyBorder="1" applyAlignment="1" applyProtection="1">
      <alignment horizontal="right" vertical="center" shrinkToFit="1"/>
      <protection locked="0"/>
    </xf>
    <xf numFmtId="4" fontId="3" fillId="2" borderId="10" xfId="0" applyNumberFormat="1" applyFont="1" applyFill="1" applyBorder="1" applyAlignment="1">
      <alignment horizontal="right" vertical="center"/>
    </xf>
    <xf numFmtId="4" fontId="19" fillId="0" borderId="10" xfId="0" applyNumberFormat="1" applyFont="1" applyBorder="1" applyAlignment="1">
      <alignment vertical="center"/>
    </xf>
    <xf numFmtId="4" fontId="19" fillId="0" borderId="3" xfId="0" applyNumberFormat="1" applyFont="1" applyBorder="1" applyAlignment="1" applyProtection="1">
      <alignment horizontal="right" vertical="center" shrinkToFit="1"/>
      <protection locked="0"/>
    </xf>
    <xf numFmtId="4" fontId="27" fillId="2" borderId="3" xfId="0" applyNumberFormat="1" applyFont="1" applyFill="1" applyBorder="1" applyAlignment="1">
      <alignment horizontal="right" vertical="center"/>
    </xf>
    <xf numFmtId="0" fontId="28" fillId="2" borderId="3" xfId="0" quotePrefix="1" applyFont="1" applyFill="1" applyBorder="1" applyAlignment="1">
      <alignment horizontal="left" vertical="center"/>
    </xf>
    <xf numFmtId="4" fontId="27" fillId="2" borderId="10" xfId="0" applyNumberFormat="1" applyFont="1" applyFill="1" applyBorder="1" applyAlignment="1">
      <alignment horizontal="right" vertical="center"/>
    </xf>
    <xf numFmtId="49" fontId="11" fillId="0" borderId="3" xfId="0" applyNumberFormat="1" applyFont="1" applyBorder="1" applyAlignment="1">
      <alignment horizontal="left" vertical="center" wrapText="1"/>
    </xf>
    <xf numFmtId="49" fontId="26" fillId="0" borderId="3" xfId="0" applyNumberFormat="1" applyFont="1" applyBorder="1" applyAlignment="1">
      <alignment horizontal="left" vertical="center" wrapText="1"/>
    </xf>
    <xf numFmtId="0" fontId="9" fillId="2" borderId="8" xfId="0" quotePrefix="1" applyFont="1" applyFill="1" applyBorder="1" applyAlignment="1">
      <alignment horizontal="left" vertical="center"/>
    </xf>
    <xf numFmtId="0" fontId="11" fillId="2" borderId="8" xfId="0" quotePrefix="1" applyFont="1" applyFill="1" applyBorder="1" applyAlignment="1">
      <alignment horizontal="left" vertical="center"/>
    </xf>
    <xf numFmtId="0" fontId="9" fillId="0" borderId="8" xfId="1" applyFont="1" applyBorder="1" applyAlignment="1">
      <alignment horizontal="left" vertical="center" wrapText="1"/>
    </xf>
    <xf numFmtId="4" fontId="19" fillId="0" borderId="8" xfId="0" applyNumberFormat="1" applyFont="1" applyBorder="1" applyAlignment="1">
      <alignment vertical="center"/>
    </xf>
    <xf numFmtId="49" fontId="25" fillId="0" borderId="3" xfId="0" applyNumberFormat="1" applyFont="1" applyBorder="1" applyAlignment="1">
      <alignment horizontal="left" vertical="center" wrapText="1"/>
    </xf>
    <xf numFmtId="4" fontId="20" fillId="0" borderId="3" xfId="0" applyNumberFormat="1" applyFont="1" applyBorder="1" applyAlignment="1" applyProtection="1">
      <alignment horizontal="right" vertical="center" shrinkToFit="1"/>
      <protection locked="0"/>
    </xf>
    <xf numFmtId="49" fontId="30" fillId="0" borderId="3" xfId="0" applyNumberFormat="1" applyFont="1" applyBorder="1" applyAlignment="1">
      <alignment horizontal="left" vertical="center" wrapText="1"/>
    </xf>
    <xf numFmtId="4" fontId="22" fillId="0" borderId="3" xfId="0" applyNumberFormat="1" applyFont="1" applyBorder="1"/>
    <xf numFmtId="0" fontId="6" fillId="4" borderId="3" xfId="0" quotePrefix="1" applyFont="1" applyFill="1" applyBorder="1" applyAlignment="1">
      <alignment horizontal="center" vertical="center" wrapText="1"/>
    </xf>
    <xf numFmtId="164" fontId="9" fillId="0" borderId="0" xfId="0" applyNumberFormat="1" applyFont="1" applyAlignment="1" applyProtection="1">
      <alignment horizontal="right" vertical="center" wrapText="1" readingOrder="1"/>
      <protection locked="0"/>
    </xf>
    <xf numFmtId="164" fontId="9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8" xfId="2" applyBorder="1" applyAlignment="1">
      <alignment horizontal="left" vertical="center" wrapText="1"/>
    </xf>
    <xf numFmtId="4" fontId="19" fillId="0" borderId="8" xfId="0" applyNumberFormat="1" applyFont="1" applyBorder="1"/>
    <xf numFmtId="0" fontId="31" fillId="0" borderId="3" xfId="0" applyFont="1" applyBorder="1"/>
    <xf numFmtId="4" fontId="9" fillId="0" borderId="3" xfId="0" applyNumberFormat="1" applyFont="1" applyBorder="1"/>
    <xf numFmtId="0" fontId="9" fillId="0" borderId="3" xfId="0" applyFont="1" applyBorder="1" applyAlignment="1" applyProtection="1">
      <alignment vertical="center" wrapText="1" readingOrder="1"/>
      <protection locked="0"/>
    </xf>
    <xf numFmtId="4" fontId="26" fillId="0" borderId="3" xfId="0" applyNumberFormat="1" applyFont="1" applyBorder="1" applyAlignment="1" applyProtection="1">
      <alignment horizontal="right" vertical="center" shrinkToFit="1"/>
      <protection locked="0"/>
    </xf>
    <xf numFmtId="4" fontId="3" fillId="2" borderId="1" xfId="0" applyNumberFormat="1" applyFont="1" applyFill="1" applyBorder="1" applyAlignment="1">
      <alignment horizontal="right" vertical="center" wrapText="1"/>
    </xf>
    <xf numFmtId="4" fontId="6" fillId="2" borderId="11" xfId="0" applyNumberFormat="1" applyFont="1" applyFill="1" applyBorder="1" applyAlignment="1">
      <alignment horizontal="right" vertical="center"/>
    </xf>
    <xf numFmtId="4" fontId="3" fillId="2" borderId="11" xfId="0" applyNumberFormat="1" applyFont="1" applyFill="1" applyBorder="1" applyAlignment="1">
      <alignment horizontal="right" vertical="center" wrapText="1"/>
    </xf>
    <xf numFmtId="4" fontId="20" fillId="0" borderId="1" xfId="0" applyNumberFormat="1" applyFont="1" applyBorder="1"/>
    <xf numFmtId="4" fontId="19" fillId="0" borderId="1" xfId="0" applyNumberFormat="1" applyFont="1" applyBorder="1"/>
    <xf numFmtId="4" fontId="19" fillId="0" borderId="11" xfId="0" applyNumberFormat="1" applyFont="1" applyBorder="1"/>
    <xf numFmtId="4" fontId="9" fillId="0" borderId="1" xfId="0" applyNumberFormat="1" applyFont="1" applyBorder="1"/>
    <xf numFmtId="4" fontId="22" fillId="0" borderId="12" xfId="0" applyNumberFormat="1" applyFont="1" applyBorder="1" applyAlignment="1" applyProtection="1">
      <alignment horizontal="right" vertical="center" shrinkToFit="1"/>
      <protection locked="0"/>
    </xf>
    <xf numFmtId="4" fontId="23" fillId="0" borderId="3" xfId="0" applyNumberFormat="1" applyFont="1" applyBorder="1" applyAlignment="1" applyProtection="1">
      <alignment horizontal="right" vertical="center" shrinkToFit="1"/>
      <protection locked="0"/>
    </xf>
    <xf numFmtId="4" fontId="20" fillId="0" borderId="8" xfId="0" applyNumberFormat="1" applyFont="1" applyBorder="1" applyAlignment="1">
      <alignment vertical="center"/>
    </xf>
    <xf numFmtId="0" fontId="6" fillId="6" borderId="3" xfId="0" quotePrefix="1" applyFont="1" applyFill="1" applyBorder="1" applyAlignment="1">
      <alignment horizontal="center" vertical="center" wrapText="1"/>
    </xf>
    <xf numFmtId="164" fontId="26" fillId="0" borderId="3" xfId="0" applyNumberFormat="1" applyFont="1" applyBorder="1" applyAlignment="1" applyProtection="1">
      <alignment horizontal="right" vertical="center" wrapText="1" readingOrder="1"/>
      <protection locked="0"/>
    </xf>
    <xf numFmtId="49" fontId="29" fillId="0" borderId="13" xfId="0" applyNumberFormat="1" applyFont="1" applyBorder="1" applyAlignment="1">
      <alignment horizontal="left" vertical="center" wrapText="1"/>
    </xf>
    <xf numFmtId="49" fontId="29" fillId="0" borderId="12" xfId="0" applyNumberFormat="1" applyFont="1" applyBorder="1" applyAlignment="1">
      <alignment horizontal="left" vertical="center" wrapText="1"/>
    </xf>
    <xf numFmtId="49" fontId="32" fillId="0" borderId="3" xfId="0" applyNumberFormat="1" applyFont="1" applyBorder="1" applyAlignment="1">
      <alignment horizontal="left" vertical="center" wrapText="1"/>
    </xf>
    <xf numFmtId="0" fontId="6" fillId="0" borderId="8" xfId="2" applyFont="1" applyBorder="1" applyAlignment="1">
      <alignment horizontal="left" vertical="center" wrapText="1"/>
    </xf>
    <xf numFmtId="4" fontId="20" fillId="0" borderId="8" xfId="0" applyNumberFormat="1" applyFont="1" applyBorder="1"/>
    <xf numFmtId="4" fontId="20" fillId="0" borderId="8" xfId="0" applyNumberFormat="1" applyFont="1" applyBorder="1" applyAlignment="1">
      <alignment horizontal="right" vertical="center"/>
    </xf>
    <xf numFmtId="4" fontId="19" fillId="0" borderId="8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1" fillId="0" borderId="0" xfId="0" applyFont="1" applyAlignment="1">
      <alignment horizontal="left" vertical="top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1" fillId="4" borderId="1" xfId="0" quotePrefix="1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6" fillId="4" borderId="1" xfId="0" quotePrefix="1" applyFont="1" applyFill="1" applyBorder="1" applyAlignment="1">
      <alignment horizontal="left" wrapText="1"/>
    </xf>
    <xf numFmtId="0" fontId="6" fillId="4" borderId="2" xfId="0" quotePrefix="1" applyFont="1" applyFill="1" applyBorder="1" applyAlignment="1">
      <alignment horizontal="left" wrapText="1"/>
    </xf>
    <xf numFmtId="0" fontId="6" fillId="4" borderId="4" xfId="0" quotePrefix="1" applyFont="1" applyFill="1" applyBorder="1" applyAlignment="1">
      <alignment horizontal="left" wrapText="1"/>
    </xf>
    <xf numFmtId="0" fontId="11" fillId="0" borderId="2" xfId="0" applyFont="1" applyBorder="1" applyAlignment="1">
      <alignment horizontal="left" vertical="center" wrapText="1"/>
    </xf>
    <xf numFmtId="0" fontId="6" fillId="4" borderId="3" xfId="0" quotePrefix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2" fontId="6" fillId="6" borderId="1" xfId="0" applyNumberFormat="1" applyFont="1" applyFill="1" applyBorder="1" applyAlignment="1">
      <alignment horizontal="left" vertical="center" wrapText="1"/>
    </xf>
    <xf numFmtId="2" fontId="6" fillId="6" borderId="2" xfId="0" applyNumberFormat="1" applyFont="1" applyFill="1" applyBorder="1" applyAlignment="1">
      <alignment horizontal="left" vertical="center" wrapText="1"/>
    </xf>
    <xf numFmtId="2" fontId="6" fillId="6" borderId="4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0" fillId="0" borderId="0" xfId="0"/>
    <xf numFmtId="0" fontId="19" fillId="0" borderId="0" xfId="0" applyFont="1" applyAlignment="1">
      <alignment wrapText="1"/>
    </xf>
    <xf numFmtId="0" fontId="33" fillId="0" borderId="3" xfId="0" applyFont="1" applyBorder="1" applyAlignment="1">
      <alignment horizontal="left" vertical="center" wrapText="1"/>
    </xf>
    <xf numFmtId="4" fontId="20" fillId="0" borderId="3" xfId="0" applyNumberFormat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right" vertical="center"/>
    </xf>
    <xf numFmtId="4" fontId="3" fillId="0" borderId="3" xfId="0" applyNumberFormat="1" applyFont="1" applyFill="1" applyBorder="1" applyAlignment="1">
      <alignment horizontal="right" vertical="center"/>
    </xf>
  </cellXfs>
  <cellStyles count="3">
    <cellStyle name="Normalno" xfId="0" builtinId="0"/>
    <cellStyle name="Obično_List4" xfId="1" xr:uid="{885A667B-4683-40A6-BB09-12E3C2284E55}"/>
    <cellStyle name="Obično_List5" xfId="2" xr:uid="{6628A9D1-B80D-41F6-9715-BB281F3CC819}"/>
  </cellStyles>
  <dxfs count="28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CCECFF"/>
      <color rgb="FF99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5"/>
  <sheetViews>
    <sheetView tabSelected="1" workbookViewId="0">
      <selection activeCell="L20" sqref="L20"/>
    </sheetView>
  </sheetViews>
  <sheetFormatPr defaultRowHeight="15" x14ac:dyDescent="0.25"/>
  <cols>
    <col min="1" max="1" width="7" customWidth="1"/>
    <col min="6" max="6" width="18.140625" customWidth="1"/>
    <col min="7" max="8" width="25.28515625" customWidth="1"/>
    <col min="9" max="9" width="23.7109375" customWidth="1"/>
    <col min="10" max="10" width="24.7109375" customWidth="1"/>
    <col min="11" max="12" width="15.7109375" customWidth="1"/>
  </cols>
  <sheetData>
    <row r="1" spans="2:12" ht="42" customHeight="1" x14ac:dyDescent="0.25">
      <c r="B1" s="159" t="s">
        <v>176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2:12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2:12" ht="15.75" customHeight="1" x14ac:dyDescent="0.25">
      <c r="B3" s="159" t="s">
        <v>13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</row>
    <row r="4" spans="2:12" ht="19.5" customHeight="1" x14ac:dyDescent="0.25">
      <c r="B4" s="178"/>
      <c r="C4" s="178"/>
      <c r="D4" s="178"/>
      <c r="E4" s="2"/>
      <c r="F4" s="2"/>
      <c r="G4" s="2"/>
      <c r="H4" s="2"/>
      <c r="I4" s="2"/>
      <c r="J4" s="3"/>
      <c r="K4" s="3"/>
    </row>
    <row r="5" spans="2:12" ht="18" customHeight="1" x14ac:dyDescent="0.25">
      <c r="B5" s="159" t="s">
        <v>47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</row>
    <row r="6" spans="2:12" ht="18" customHeight="1" x14ac:dyDescent="0.25">
      <c r="B6" s="30"/>
      <c r="C6" s="31"/>
      <c r="D6" s="31"/>
      <c r="E6" s="31"/>
      <c r="F6" s="31"/>
      <c r="G6" s="31"/>
      <c r="H6" s="31"/>
      <c r="I6" s="31"/>
      <c r="J6" s="31"/>
      <c r="K6" s="31"/>
    </row>
    <row r="7" spans="2:12" ht="27" customHeight="1" x14ac:dyDescent="0.25">
      <c r="B7" s="172" t="s">
        <v>48</v>
      </c>
      <c r="C7" s="172"/>
      <c r="D7" s="172"/>
      <c r="E7" s="172"/>
      <c r="F7" s="172"/>
      <c r="G7" s="4"/>
      <c r="H7" s="4"/>
      <c r="I7" s="4"/>
      <c r="J7" s="4"/>
      <c r="K7" s="16"/>
      <c r="L7" s="40"/>
    </row>
    <row r="8" spans="2:12" ht="32.25" customHeight="1" x14ac:dyDescent="0.25">
      <c r="B8" s="173" t="s">
        <v>8</v>
      </c>
      <c r="C8" s="174"/>
      <c r="D8" s="174"/>
      <c r="E8" s="174"/>
      <c r="F8" s="175"/>
      <c r="G8" s="20" t="s">
        <v>178</v>
      </c>
      <c r="H8" s="1" t="s">
        <v>188</v>
      </c>
      <c r="I8" s="1" t="s">
        <v>189</v>
      </c>
      <c r="J8" s="20" t="s">
        <v>187</v>
      </c>
      <c r="K8" s="1" t="s">
        <v>17</v>
      </c>
      <c r="L8" s="1" t="s">
        <v>39</v>
      </c>
    </row>
    <row r="9" spans="2:12" s="23" customFormat="1" ht="19.5" customHeight="1" x14ac:dyDescent="0.2">
      <c r="B9" s="166">
        <v>1</v>
      </c>
      <c r="C9" s="166"/>
      <c r="D9" s="166"/>
      <c r="E9" s="166"/>
      <c r="F9" s="167"/>
      <c r="G9" s="22">
        <v>2</v>
      </c>
      <c r="H9" s="21">
        <v>3</v>
      </c>
      <c r="I9" s="21">
        <v>4</v>
      </c>
      <c r="J9" s="21">
        <v>5</v>
      </c>
      <c r="K9" s="21" t="s">
        <v>19</v>
      </c>
      <c r="L9" s="21" t="s">
        <v>190</v>
      </c>
    </row>
    <row r="10" spans="2:12" x14ac:dyDescent="0.25">
      <c r="B10" s="168" t="s">
        <v>0</v>
      </c>
      <c r="C10" s="169"/>
      <c r="D10" s="169"/>
      <c r="E10" s="169"/>
      <c r="F10" s="170"/>
      <c r="G10" s="88">
        <f>G11+G12</f>
        <v>3890581.9</v>
      </c>
      <c r="H10" s="88">
        <f>H11+H12</f>
        <v>8692400</v>
      </c>
      <c r="I10" s="88">
        <f>I11+I12</f>
        <v>0</v>
      </c>
      <c r="J10" s="88">
        <f>J11+J12</f>
        <v>4117434.07</v>
      </c>
      <c r="K10" s="88">
        <f>J10/G10*100</f>
        <v>105.83080309914565</v>
      </c>
      <c r="L10" s="88">
        <f>J10/H10*100</f>
        <v>47.368207514610461</v>
      </c>
    </row>
    <row r="11" spans="2:12" x14ac:dyDescent="0.25">
      <c r="B11" s="171" t="s">
        <v>40</v>
      </c>
      <c r="C11" s="162"/>
      <c r="D11" s="162"/>
      <c r="E11" s="162"/>
      <c r="F11" s="164"/>
      <c r="G11" s="39">
        <v>3890581.9</v>
      </c>
      <c r="H11" s="39">
        <v>8692400</v>
      </c>
      <c r="I11" s="39">
        <v>0</v>
      </c>
      <c r="J11" s="39">
        <v>4117434.07</v>
      </c>
      <c r="K11" s="39">
        <f t="shared" ref="K11:K16" si="0">J11/G11*100</f>
        <v>105.83080309914565</v>
      </c>
      <c r="L11" s="39">
        <f>J11/H11*100</f>
        <v>47.368207514610461</v>
      </c>
    </row>
    <row r="12" spans="2:12" x14ac:dyDescent="0.25">
      <c r="B12" s="163" t="s">
        <v>45</v>
      </c>
      <c r="C12" s="164"/>
      <c r="D12" s="164"/>
      <c r="E12" s="164"/>
      <c r="F12" s="164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</row>
    <row r="13" spans="2:12" x14ac:dyDescent="0.25">
      <c r="B13" s="107" t="s">
        <v>1</v>
      </c>
      <c r="C13" s="106"/>
      <c r="D13" s="106"/>
      <c r="E13" s="106"/>
      <c r="F13" s="106"/>
      <c r="G13" s="88">
        <f>G14+G15</f>
        <v>4161257.0100000002</v>
      </c>
      <c r="H13" s="88">
        <f>H14+H15</f>
        <v>9067400</v>
      </c>
      <c r="I13" s="88">
        <f>I14+I15</f>
        <v>0</v>
      </c>
      <c r="J13" s="88">
        <f>J14+J15</f>
        <v>4385798.32</v>
      </c>
      <c r="K13" s="88">
        <f t="shared" si="0"/>
        <v>105.39599715807988</v>
      </c>
      <c r="L13" s="88">
        <f>J13/H13*100</f>
        <v>48.36886340075435</v>
      </c>
    </row>
    <row r="14" spans="2:12" x14ac:dyDescent="0.25">
      <c r="B14" s="161" t="s">
        <v>41</v>
      </c>
      <c r="C14" s="162"/>
      <c r="D14" s="162"/>
      <c r="E14" s="162"/>
      <c r="F14" s="162"/>
      <c r="G14" s="39">
        <v>4067568.22</v>
      </c>
      <c r="H14" s="39">
        <v>8696100</v>
      </c>
      <c r="I14" s="39">
        <v>0</v>
      </c>
      <c r="J14" s="39">
        <v>4230220.75</v>
      </c>
      <c r="K14" s="39">
        <f t="shared" si="0"/>
        <v>103.99876587687569</v>
      </c>
      <c r="L14" s="39">
        <f>J14/H14*100</f>
        <v>48.6450334057796</v>
      </c>
    </row>
    <row r="15" spans="2:12" x14ac:dyDescent="0.25">
      <c r="B15" s="163" t="s">
        <v>42</v>
      </c>
      <c r="C15" s="164"/>
      <c r="D15" s="164"/>
      <c r="E15" s="164"/>
      <c r="F15" s="164"/>
      <c r="G15" s="39">
        <v>93688.79</v>
      </c>
      <c r="H15" s="39">
        <v>371300</v>
      </c>
      <c r="I15" s="39">
        <v>0</v>
      </c>
      <c r="J15" s="39">
        <v>155577.57</v>
      </c>
      <c r="K15" s="39">
        <f t="shared" si="0"/>
        <v>166.0578282631252</v>
      </c>
      <c r="L15" s="39">
        <f>J15/H15*100</f>
        <v>41.900772959870721</v>
      </c>
    </row>
    <row r="16" spans="2:12" x14ac:dyDescent="0.25">
      <c r="B16" s="177" t="s">
        <v>49</v>
      </c>
      <c r="C16" s="169"/>
      <c r="D16" s="169"/>
      <c r="E16" s="169"/>
      <c r="F16" s="169"/>
      <c r="G16" s="88">
        <f>G10-G13</f>
        <v>-270675.11000000034</v>
      </c>
      <c r="H16" s="88">
        <f>H10-H13</f>
        <v>-375000</v>
      </c>
      <c r="I16" s="88">
        <f>I10-I13</f>
        <v>0</v>
      </c>
      <c r="J16" s="88">
        <f>J10-J13</f>
        <v>-268364.25000000047</v>
      </c>
      <c r="K16" s="88">
        <f t="shared" si="0"/>
        <v>99.14626062219024</v>
      </c>
      <c r="L16" s="88">
        <f>J16/H16*100</f>
        <v>71.563800000000128</v>
      </c>
    </row>
    <row r="17" spans="1:43" ht="18" x14ac:dyDescent="0.25">
      <c r="B17" s="2"/>
      <c r="C17" s="14"/>
      <c r="D17" s="14"/>
      <c r="E17" s="14"/>
      <c r="F17" s="14"/>
      <c r="G17" s="14"/>
      <c r="H17" s="14"/>
      <c r="I17" s="37"/>
      <c r="J17" s="15"/>
      <c r="K17" s="15"/>
      <c r="L17" s="15"/>
    </row>
    <row r="18" spans="1:43" ht="29.25" customHeight="1" x14ac:dyDescent="0.25">
      <c r="B18" s="172" t="s">
        <v>50</v>
      </c>
      <c r="C18" s="172"/>
      <c r="D18" s="172"/>
      <c r="E18" s="172"/>
      <c r="F18" s="172"/>
      <c r="G18" s="14"/>
      <c r="H18" s="14"/>
      <c r="I18" s="37"/>
      <c r="J18" s="15"/>
      <c r="K18" s="15"/>
      <c r="L18" s="15"/>
    </row>
    <row r="19" spans="1:43" ht="29.25" customHeight="1" x14ac:dyDescent="0.25">
      <c r="B19" s="179" t="s">
        <v>8</v>
      </c>
      <c r="C19" s="179"/>
      <c r="D19" s="179"/>
      <c r="E19" s="179"/>
      <c r="F19" s="179"/>
      <c r="G19" s="20" t="s">
        <v>178</v>
      </c>
      <c r="H19" s="1" t="s">
        <v>188</v>
      </c>
      <c r="I19" s="1" t="s">
        <v>189</v>
      </c>
      <c r="J19" s="20" t="s">
        <v>187</v>
      </c>
      <c r="K19" s="1" t="s">
        <v>17</v>
      </c>
      <c r="L19" s="1" t="s">
        <v>39</v>
      </c>
    </row>
    <row r="20" spans="1:43" s="23" customFormat="1" x14ac:dyDescent="0.25">
      <c r="B20" s="180">
        <v>1</v>
      </c>
      <c r="C20" s="181"/>
      <c r="D20" s="181"/>
      <c r="E20" s="181"/>
      <c r="F20" s="181"/>
      <c r="G20" s="35">
        <v>2</v>
      </c>
      <c r="H20" s="21">
        <v>3</v>
      </c>
      <c r="I20" s="38">
        <v>4</v>
      </c>
      <c r="J20" s="21">
        <v>5</v>
      </c>
      <c r="K20" s="21" t="s">
        <v>19</v>
      </c>
      <c r="L20" s="21" t="s">
        <v>190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 x14ac:dyDescent="0.25">
      <c r="A21" s="23"/>
      <c r="B21" s="171" t="s">
        <v>43</v>
      </c>
      <c r="C21" s="185"/>
      <c r="D21" s="185"/>
      <c r="E21" s="185"/>
      <c r="F21" s="185"/>
      <c r="G21" s="36">
        <v>0</v>
      </c>
      <c r="H21" s="39">
        <v>0</v>
      </c>
      <c r="I21" s="39">
        <v>0</v>
      </c>
      <c r="J21" s="39">
        <v>0</v>
      </c>
      <c r="K21" s="34">
        <v>0</v>
      </c>
      <c r="L21" s="34">
        <v>0</v>
      </c>
    </row>
    <row r="22" spans="1:43" ht="15" customHeight="1" x14ac:dyDescent="0.25">
      <c r="A22" s="23"/>
      <c r="B22" s="171" t="s">
        <v>44</v>
      </c>
      <c r="C22" s="162"/>
      <c r="D22" s="162"/>
      <c r="E22" s="162"/>
      <c r="F22" s="162"/>
      <c r="G22" s="36">
        <v>0</v>
      </c>
      <c r="H22" s="39">
        <v>0</v>
      </c>
      <c r="I22" s="39">
        <v>0</v>
      </c>
      <c r="J22" s="39">
        <v>0</v>
      </c>
      <c r="K22" s="34">
        <v>0</v>
      </c>
      <c r="L22" s="34">
        <v>0</v>
      </c>
    </row>
    <row r="23" spans="1:43" s="32" customFormat="1" ht="15" customHeight="1" x14ac:dyDescent="0.25">
      <c r="A23" s="23"/>
      <c r="B23" s="182" t="s">
        <v>46</v>
      </c>
      <c r="C23" s="183"/>
      <c r="D23" s="183"/>
      <c r="E23" s="183"/>
      <c r="F23" s="184"/>
      <c r="G23" s="108">
        <f>G21-G22</f>
        <v>0</v>
      </c>
      <c r="H23" s="108">
        <f>H21-H22</f>
        <v>0</v>
      </c>
      <c r="I23" s="108">
        <f>I21-I22</f>
        <v>0</v>
      </c>
      <c r="J23" s="108">
        <f>J21-J22</f>
        <v>0</v>
      </c>
      <c r="K23" s="88">
        <v>0</v>
      </c>
      <c r="L23" s="88">
        <v>0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32" customFormat="1" ht="15" customHeight="1" x14ac:dyDescent="0.25">
      <c r="A24" s="23"/>
      <c r="B24" s="171" t="s">
        <v>54</v>
      </c>
      <c r="C24" s="162"/>
      <c r="D24" s="162"/>
      <c r="E24" s="162"/>
      <c r="F24" s="162"/>
      <c r="G24" s="39">
        <v>-2209859.86</v>
      </c>
      <c r="H24" s="41">
        <v>-2374860</v>
      </c>
      <c r="I24" s="39">
        <v>0</v>
      </c>
      <c r="J24" s="39">
        <v>-2948300.65</v>
      </c>
      <c r="K24" s="39">
        <f t="shared" ref="K24:K27" si="1">J24/G24*100</f>
        <v>133.41572935760732</v>
      </c>
      <c r="L24" s="39">
        <f>J24/H24*100</f>
        <v>124.1462928341039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ht="15" customHeight="1" x14ac:dyDescent="0.25">
      <c r="A25" s="23"/>
      <c r="B25" s="171" t="s">
        <v>55</v>
      </c>
      <c r="C25" s="162"/>
      <c r="D25" s="162"/>
      <c r="E25" s="162"/>
      <c r="F25" s="162"/>
      <c r="G25" s="39">
        <v>-270675.11</v>
      </c>
      <c r="H25" s="41">
        <v>-375000</v>
      </c>
      <c r="I25" s="39">
        <v>0</v>
      </c>
      <c r="J25" s="39">
        <v>-268364.25</v>
      </c>
      <c r="K25" s="39">
        <f t="shared" si="1"/>
        <v>99.146260622190198</v>
      </c>
      <c r="L25" s="39">
        <f>J25/H25*100</f>
        <v>71.563800000000001</v>
      </c>
    </row>
    <row r="26" spans="1:43" x14ac:dyDescent="0.25">
      <c r="B26" s="182" t="s">
        <v>56</v>
      </c>
      <c r="C26" s="183"/>
      <c r="D26" s="183"/>
      <c r="E26" s="183"/>
      <c r="F26" s="184"/>
      <c r="G26" s="108">
        <v>0</v>
      </c>
      <c r="H26" s="108">
        <v>0</v>
      </c>
      <c r="I26" s="109">
        <v>0</v>
      </c>
      <c r="J26" s="109">
        <v>0</v>
      </c>
      <c r="K26" s="88">
        <v>0</v>
      </c>
      <c r="L26" s="88">
        <v>0</v>
      </c>
    </row>
    <row r="27" spans="1:43" ht="17.25" customHeight="1" x14ac:dyDescent="0.25">
      <c r="B27" s="186" t="s">
        <v>57</v>
      </c>
      <c r="C27" s="186"/>
      <c r="D27" s="186"/>
      <c r="E27" s="186"/>
      <c r="F27" s="186"/>
      <c r="G27" s="110">
        <f>G24+G25</f>
        <v>-2480534.9699999997</v>
      </c>
      <c r="H27" s="110">
        <f>H24+H25</f>
        <v>-2749860</v>
      </c>
      <c r="I27" s="110">
        <f>I24+I25</f>
        <v>0</v>
      </c>
      <c r="J27" s="110">
        <f>J24+J25</f>
        <v>-3216664.9</v>
      </c>
      <c r="K27" s="88">
        <f t="shared" si="1"/>
        <v>129.67625689227839</v>
      </c>
      <c r="L27" s="88">
        <f>J27/H27*100</f>
        <v>116.97558784810862</v>
      </c>
    </row>
    <row r="28" spans="1:43" ht="15.75" x14ac:dyDescent="0.25">
      <c r="B28" s="11"/>
      <c r="C28" s="12"/>
      <c r="D28" s="12"/>
      <c r="E28" s="12"/>
      <c r="F28" s="12"/>
      <c r="G28" s="13"/>
      <c r="H28" s="13"/>
      <c r="I28" s="13"/>
      <c r="J28" s="13"/>
      <c r="K28" s="13"/>
    </row>
    <row r="29" spans="1:43" ht="15" customHeight="1" x14ac:dyDescent="0.25"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</row>
    <row r="30" spans="1:43" x14ac:dyDescent="0.25"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43" ht="15" customHeight="1" x14ac:dyDescent="0.25"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</row>
    <row r="32" spans="1:43" ht="12.75" customHeight="1" x14ac:dyDescent="0.25"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</row>
    <row r="33" spans="2:12" x14ac:dyDescent="0.25">
      <c r="B33" s="160"/>
      <c r="C33" s="160"/>
      <c r="D33" s="160"/>
      <c r="E33" s="160"/>
      <c r="F33" s="160"/>
      <c r="G33" s="160"/>
      <c r="H33" s="160"/>
      <c r="I33" s="160"/>
      <c r="J33" s="160"/>
      <c r="K33" s="160"/>
    </row>
    <row r="34" spans="2:12" ht="15" customHeight="1" x14ac:dyDescent="0.25"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</row>
    <row r="35" spans="2:12" x14ac:dyDescent="0.25">
      <c r="B35" s="176"/>
      <c r="C35" s="176"/>
      <c r="D35" s="176"/>
      <c r="E35" s="176"/>
      <c r="F35" s="176"/>
      <c r="G35" s="176"/>
      <c r="H35" s="176"/>
      <c r="I35" s="176"/>
      <c r="J35" s="176"/>
      <c r="K35" s="176"/>
      <c r="L35" s="176"/>
    </row>
  </sheetData>
  <mergeCells count="28">
    <mergeCell ref="B34:L35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6:F26"/>
    <mergeCell ref="B27:F27"/>
    <mergeCell ref="B1:L1"/>
    <mergeCell ref="B3:L3"/>
    <mergeCell ref="B5:L5"/>
    <mergeCell ref="B33:F33"/>
    <mergeCell ref="G33:K33"/>
    <mergeCell ref="B14:F14"/>
    <mergeCell ref="B15:F15"/>
    <mergeCell ref="B29:L29"/>
    <mergeCell ref="B31:L32"/>
    <mergeCell ref="B9:F9"/>
    <mergeCell ref="B10:F10"/>
    <mergeCell ref="B11:F11"/>
    <mergeCell ref="B7:F7"/>
    <mergeCell ref="B8:F8"/>
    <mergeCell ref="B12:F12"/>
    <mergeCell ref="B18:F18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20"/>
  <sheetViews>
    <sheetView zoomScaleNormal="100" zoomScaleSheetLayoutView="71" workbookViewId="0">
      <selection activeCell="J121" sqref="J121"/>
    </sheetView>
  </sheetViews>
  <sheetFormatPr defaultRowHeight="12.75" x14ac:dyDescent="0.2"/>
  <cols>
    <col min="1" max="1" width="9.140625" style="49"/>
    <col min="2" max="2" width="7.42578125" style="49" bestFit="1" customWidth="1"/>
    <col min="3" max="3" width="7.7109375" style="49" customWidth="1"/>
    <col min="4" max="4" width="5.42578125" style="49" bestFit="1" customWidth="1"/>
    <col min="5" max="5" width="5.42578125" style="49" customWidth="1"/>
    <col min="6" max="6" width="44.7109375" style="49" customWidth="1"/>
    <col min="7" max="10" width="25.28515625" style="49" customWidth="1"/>
    <col min="11" max="12" width="15.7109375" style="49" customWidth="1"/>
    <col min="13" max="16384" width="9.140625" style="49"/>
  </cols>
  <sheetData>
    <row r="1" spans="2:12" ht="18" customHeight="1" x14ac:dyDescent="0.2"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2:12" ht="15.75" customHeight="1" x14ac:dyDescent="0.2">
      <c r="B2" s="190" t="s">
        <v>13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2:12" x14ac:dyDescent="0.2">
      <c r="B3" s="48"/>
      <c r="C3" s="48"/>
      <c r="D3" s="48"/>
      <c r="E3" s="48"/>
      <c r="F3" s="48"/>
      <c r="G3" s="48"/>
      <c r="H3" s="48"/>
      <c r="I3" s="48"/>
      <c r="J3" s="3"/>
      <c r="K3" s="3"/>
    </row>
    <row r="4" spans="2:12" ht="18" customHeight="1" x14ac:dyDescent="0.2">
      <c r="B4" s="190" t="s">
        <v>51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</row>
    <row r="5" spans="2:12" x14ac:dyDescent="0.2">
      <c r="B5" s="48"/>
      <c r="C5" s="48"/>
      <c r="D5" s="48"/>
      <c r="E5" s="48"/>
      <c r="F5" s="48"/>
      <c r="G5" s="48"/>
      <c r="H5" s="48"/>
      <c r="I5" s="48"/>
      <c r="J5" s="3"/>
      <c r="K5" s="3"/>
    </row>
    <row r="6" spans="2:12" ht="15.75" customHeight="1" x14ac:dyDescent="0.2">
      <c r="B6" s="190" t="s">
        <v>18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</row>
    <row r="7" spans="2:12" x14ac:dyDescent="0.2">
      <c r="B7" s="48"/>
      <c r="C7" s="48"/>
      <c r="D7" s="48"/>
      <c r="E7" s="48"/>
      <c r="F7" s="48"/>
      <c r="G7" s="48"/>
      <c r="H7" s="48"/>
      <c r="I7" s="48"/>
      <c r="J7" s="3"/>
      <c r="K7" s="3"/>
    </row>
    <row r="8" spans="2:12" ht="36" customHeight="1" x14ac:dyDescent="0.2">
      <c r="B8" s="187" t="s">
        <v>8</v>
      </c>
      <c r="C8" s="188"/>
      <c r="D8" s="188"/>
      <c r="E8" s="188"/>
      <c r="F8" s="189"/>
      <c r="G8" s="131" t="s">
        <v>178</v>
      </c>
      <c r="H8" s="42" t="s">
        <v>188</v>
      </c>
      <c r="I8" s="42" t="s">
        <v>189</v>
      </c>
      <c r="J8" s="131" t="s">
        <v>187</v>
      </c>
      <c r="K8" s="42" t="s">
        <v>17</v>
      </c>
      <c r="L8" s="42" t="s">
        <v>39</v>
      </c>
    </row>
    <row r="9" spans="2:12" ht="16.5" customHeight="1" x14ac:dyDescent="0.2">
      <c r="B9" s="187">
        <v>1</v>
      </c>
      <c r="C9" s="188"/>
      <c r="D9" s="188"/>
      <c r="E9" s="188"/>
      <c r="F9" s="189"/>
      <c r="G9" s="42">
        <v>2</v>
      </c>
      <c r="H9" s="42">
        <v>3</v>
      </c>
      <c r="I9" s="42">
        <v>4</v>
      </c>
      <c r="J9" s="42">
        <v>5</v>
      </c>
      <c r="K9" s="42" t="s">
        <v>19</v>
      </c>
      <c r="L9" s="42" t="s">
        <v>190</v>
      </c>
    </row>
    <row r="10" spans="2:12" ht="16.5" customHeight="1" x14ac:dyDescent="0.2">
      <c r="B10" s="5"/>
      <c r="C10" s="5"/>
      <c r="D10" s="5"/>
      <c r="E10" s="5"/>
      <c r="F10" s="5" t="s">
        <v>20</v>
      </c>
      <c r="G10" s="50">
        <f>G11+G42</f>
        <v>3890581.9</v>
      </c>
      <c r="H10" s="44">
        <f>H11+H42+H44</f>
        <v>9067400</v>
      </c>
      <c r="I10" s="44">
        <f>I11+I42+I44</f>
        <v>0</v>
      </c>
      <c r="J10" s="50">
        <f>J11+J42</f>
        <v>4117434.0700000003</v>
      </c>
      <c r="K10" s="50">
        <f>J10/G10*100</f>
        <v>105.83080309914567</v>
      </c>
      <c r="L10" s="97">
        <f>J10/H10*100</f>
        <v>45.409202968877523</v>
      </c>
    </row>
    <row r="11" spans="2:12" ht="15.75" customHeight="1" x14ac:dyDescent="0.2">
      <c r="B11" s="5">
        <v>6</v>
      </c>
      <c r="C11" s="5"/>
      <c r="D11" s="5"/>
      <c r="E11" s="5"/>
      <c r="F11" s="5" t="s">
        <v>2</v>
      </c>
      <c r="G11" s="50">
        <f>G12+G21+G24+G27+G33+G39</f>
        <v>3890581.9</v>
      </c>
      <c r="H11" s="50">
        <f>H12+H21+H24+H27+H33+H39</f>
        <v>8692400</v>
      </c>
      <c r="I11" s="50">
        <f>I12+I21+I24+I27+I33+I39</f>
        <v>0</v>
      </c>
      <c r="J11" s="50">
        <f>J12+J21+J24+J27+J33+J39</f>
        <v>4117434.0700000003</v>
      </c>
      <c r="K11" s="50">
        <f t="shared" ref="K11:K45" si="0">J11/G11*100</f>
        <v>105.83080309914567</v>
      </c>
      <c r="L11" s="97">
        <f>J11/H11*100</f>
        <v>47.368207514610468</v>
      </c>
    </row>
    <row r="12" spans="2:12" ht="29.25" customHeight="1" x14ac:dyDescent="0.2">
      <c r="B12" s="5"/>
      <c r="C12" s="5">
        <v>63</v>
      </c>
      <c r="D12" s="5"/>
      <c r="E12" s="5"/>
      <c r="F12" s="5" t="s">
        <v>21</v>
      </c>
      <c r="G12" s="50">
        <v>0</v>
      </c>
      <c r="H12" s="50">
        <f>H15+H17+H19</f>
        <v>86000</v>
      </c>
      <c r="I12" s="50">
        <f>I15+I17+I19</f>
        <v>0</v>
      </c>
      <c r="J12" s="50">
        <f>J13+J15+J17+J19</f>
        <v>96360.58</v>
      </c>
      <c r="K12" s="50">
        <v>0</v>
      </c>
      <c r="L12" s="98">
        <f>J12/H12*100</f>
        <v>112.04718604651163</v>
      </c>
    </row>
    <row r="13" spans="2:12" ht="21.75" customHeight="1" x14ac:dyDescent="0.2">
      <c r="B13" s="5"/>
      <c r="C13" s="5"/>
      <c r="D13" s="5">
        <v>631</v>
      </c>
      <c r="E13" s="5"/>
      <c r="F13" s="5" t="s">
        <v>192</v>
      </c>
      <c r="G13" s="50">
        <v>0</v>
      </c>
      <c r="H13" s="50">
        <v>0</v>
      </c>
      <c r="I13" s="50">
        <v>0</v>
      </c>
      <c r="J13" s="50">
        <f>J14</f>
        <v>1839.59</v>
      </c>
      <c r="K13" s="50">
        <v>0</v>
      </c>
      <c r="L13" s="97">
        <v>0</v>
      </c>
    </row>
    <row r="14" spans="2:12" ht="18" customHeight="1" x14ac:dyDescent="0.2">
      <c r="B14" s="5"/>
      <c r="C14" s="5"/>
      <c r="D14" s="5"/>
      <c r="E14" s="9">
        <v>6311</v>
      </c>
      <c r="F14" s="9" t="s">
        <v>191</v>
      </c>
      <c r="G14" s="51">
        <v>0</v>
      </c>
      <c r="H14" s="51">
        <v>0</v>
      </c>
      <c r="I14" s="51">
        <v>0</v>
      </c>
      <c r="J14" s="51">
        <v>1839.59</v>
      </c>
      <c r="K14" s="51">
        <v>0</v>
      </c>
      <c r="L14" s="98">
        <v>0</v>
      </c>
    </row>
    <row r="15" spans="2:12" ht="17.25" customHeight="1" x14ac:dyDescent="0.2">
      <c r="B15" s="6"/>
      <c r="C15" s="6"/>
      <c r="D15" s="19">
        <v>634</v>
      </c>
      <c r="E15" s="19"/>
      <c r="F15" s="19" t="s">
        <v>63</v>
      </c>
      <c r="G15" s="50">
        <f>G16</f>
        <v>0</v>
      </c>
      <c r="H15" s="50">
        <f>H16</f>
        <v>0</v>
      </c>
      <c r="I15" s="50">
        <f>I16</f>
        <v>0</v>
      </c>
      <c r="J15" s="50">
        <f>J16</f>
        <v>94520.99</v>
      </c>
      <c r="K15" s="50">
        <v>0</v>
      </c>
      <c r="L15" s="97">
        <v>0</v>
      </c>
    </row>
    <row r="16" spans="2:12" ht="18" customHeight="1" x14ac:dyDescent="0.2">
      <c r="B16" s="6"/>
      <c r="C16" s="6"/>
      <c r="D16" s="6"/>
      <c r="E16" s="6">
        <v>6341</v>
      </c>
      <c r="F16" s="6" t="s">
        <v>64</v>
      </c>
      <c r="G16" s="51">
        <v>0</v>
      </c>
      <c r="H16" s="43">
        <v>0</v>
      </c>
      <c r="I16" s="51">
        <v>0</v>
      </c>
      <c r="J16" s="51">
        <v>94520.99</v>
      </c>
      <c r="K16" s="51">
        <v>0</v>
      </c>
      <c r="L16" s="98">
        <v>0</v>
      </c>
    </row>
    <row r="17" spans="2:12" ht="30" customHeight="1" x14ac:dyDescent="0.2">
      <c r="B17" s="6"/>
      <c r="C17" s="6"/>
      <c r="D17" s="19">
        <v>636</v>
      </c>
      <c r="E17" s="19"/>
      <c r="F17" s="45" t="s">
        <v>65</v>
      </c>
      <c r="G17" s="50">
        <f>G18</f>
        <v>0</v>
      </c>
      <c r="H17" s="50">
        <f>H18</f>
        <v>86000</v>
      </c>
      <c r="I17" s="50">
        <f>I18</f>
        <v>0</v>
      </c>
      <c r="J17" s="50">
        <f>J18</f>
        <v>0</v>
      </c>
      <c r="K17" s="50">
        <v>0</v>
      </c>
      <c r="L17" s="97">
        <f>J17/H17*100</f>
        <v>0</v>
      </c>
    </row>
    <row r="18" spans="2:12" ht="25.5" customHeight="1" x14ac:dyDescent="0.2">
      <c r="B18" s="6"/>
      <c r="C18" s="6"/>
      <c r="D18" s="19"/>
      <c r="E18" s="6">
        <v>6361</v>
      </c>
      <c r="F18" s="24" t="s">
        <v>66</v>
      </c>
      <c r="G18" s="51">
        <v>0</v>
      </c>
      <c r="H18" s="43">
        <v>86000</v>
      </c>
      <c r="I18" s="51">
        <v>0</v>
      </c>
      <c r="J18" s="51">
        <v>0</v>
      </c>
      <c r="K18" s="51">
        <v>0</v>
      </c>
      <c r="L18" s="98">
        <v>0</v>
      </c>
    </row>
    <row r="19" spans="2:12" ht="21.75" customHeight="1" x14ac:dyDescent="0.2">
      <c r="B19" s="6"/>
      <c r="C19" s="6"/>
      <c r="D19" s="19">
        <v>638</v>
      </c>
      <c r="E19" s="19"/>
      <c r="F19" s="45" t="s">
        <v>67</v>
      </c>
      <c r="G19" s="50">
        <f>G20</f>
        <v>0</v>
      </c>
      <c r="H19" s="50">
        <f>H20</f>
        <v>0</v>
      </c>
      <c r="I19" s="50">
        <f>I20</f>
        <v>0</v>
      </c>
      <c r="J19" s="50">
        <f>J20</f>
        <v>0</v>
      </c>
      <c r="K19" s="50">
        <v>0</v>
      </c>
      <c r="L19" s="97">
        <v>0</v>
      </c>
    </row>
    <row r="20" spans="2:12" ht="20.25" customHeight="1" x14ac:dyDescent="0.2">
      <c r="B20" s="6"/>
      <c r="C20" s="6"/>
      <c r="D20" s="19"/>
      <c r="E20" s="6">
        <v>6381</v>
      </c>
      <c r="F20" s="24" t="s">
        <v>68</v>
      </c>
      <c r="G20" s="51">
        <v>0</v>
      </c>
      <c r="H20" s="43">
        <v>0</v>
      </c>
      <c r="I20" s="51">
        <v>0</v>
      </c>
      <c r="J20" s="51">
        <v>0</v>
      </c>
      <c r="K20" s="51">
        <v>0</v>
      </c>
      <c r="L20" s="98">
        <v>0</v>
      </c>
    </row>
    <row r="21" spans="2:12" ht="15.75" customHeight="1" x14ac:dyDescent="0.2">
      <c r="B21" s="6"/>
      <c r="C21" s="19">
        <v>64</v>
      </c>
      <c r="D21" s="19"/>
      <c r="E21" s="19"/>
      <c r="F21" s="45" t="s">
        <v>60</v>
      </c>
      <c r="G21" s="50">
        <v>0</v>
      </c>
      <c r="H21" s="50">
        <f t="shared" ref="H21:J22" si="1">H22</f>
        <v>0</v>
      </c>
      <c r="I21" s="50">
        <f t="shared" si="1"/>
        <v>0</v>
      </c>
      <c r="J21" s="50">
        <f t="shared" si="1"/>
        <v>0</v>
      </c>
      <c r="K21" s="50">
        <v>0</v>
      </c>
      <c r="L21" s="97">
        <v>0</v>
      </c>
    </row>
    <row r="22" spans="2:12" ht="15.75" customHeight="1" x14ac:dyDescent="0.2">
      <c r="B22" s="6"/>
      <c r="C22" s="6"/>
      <c r="D22" s="19">
        <v>641</v>
      </c>
      <c r="E22" s="6"/>
      <c r="F22" s="45" t="s">
        <v>69</v>
      </c>
      <c r="G22" s="50">
        <f>G23</f>
        <v>0</v>
      </c>
      <c r="H22" s="50">
        <f t="shared" si="1"/>
        <v>0</v>
      </c>
      <c r="I22" s="50">
        <f t="shared" si="1"/>
        <v>0</v>
      </c>
      <c r="J22" s="50">
        <f t="shared" si="1"/>
        <v>0</v>
      </c>
      <c r="K22" s="50">
        <v>0</v>
      </c>
      <c r="L22" s="97">
        <v>0</v>
      </c>
    </row>
    <row r="23" spans="2:12" ht="15.75" customHeight="1" x14ac:dyDescent="0.2">
      <c r="B23" s="6"/>
      <c r="C23" s="6"/>
      <c r="D23" s="19"/>
      <c r="E23" s="6">
        <v>6413</v>
      </c>
      <c r="F23" s="24" t="s">
        <v>70</v>
      </c>
      <c r="G23" s="51">
        <v>0</v>
      </c>
      <c r="H23" s="43">
        <v>0</v>
      </c>
      <c r="I23" s="51">
        <v>0</v>
      </c>
      <c r="J23" s="51">
        <v>0</v>
      </c>
      <c r="K23" s="51">
        <v>0</v>
      </c>
      <c r="L23" s="98">
        <v>0</v>
      </c>
    </row>
    <row r="24" spans="2:12" ht="30" customHeight="1" x14ac:dyDescent="0.2">
      <c r="B24" s="6"/>
      <c r="C24" s="19">
        <v>65</v>
      </c>
      <c r="D24" s="19"/>
      <c r="E24" s="19"/>
      <c r="F24" s="45" t="s">
        <v>73</v>
      </c>
      <c r="G24" s="44">
        <f t="shared" ref="G24:J25" si="2">G25</f>
        <v>15672.68</v>
      </c>
      <c r="H24" s="44">
        <f t="shared" si="2"/>
        <v>30000</v>
      </c>
      <c r="I24" s="44">
        <f t="shared" si="2"/>
        <v>0</v>
      </c>
      <c r="J24" s="113">
        <f t="shared" si="2"/>
        <v>16958.29</v>
      </c>
      <c r="K24" s="50">
        <f t="shared" si="0"/>
        <v>108.20287276968585</v>
      </c>
      <c r="L24" s="97">
        <f t="shared" ref="L24:L31" si="3">J24/H24*100</f>
        <v>56.527633333333341</v>
      </c>
    </row>
    <row r="25" spans="2:12" ht="24" customHeight="1" x14ac:dyDescent="0.2">
      <c r="B25" s="6"/>
      <c r="C25" s="19"/>
      <c r="D25" s="19">
        <v>652</v>
      </c>
      <c r="E25" s="19"/>
      <c r="F25" s="45" t="s">
        <v>71</v>
      </c>
      <c r="G25" s="44">
        <f t="shared" si="2"/>
        <v>15672.68</v>
      </c>
      <c r="H25" s="44">
        <f t="shared" si="2"/>
        <v>30000</v>
      </c>
      <c r="I25" s="44">
        <f t="shared" si="2"/>
        <v>0</v>
      </c>
      <c r="J25" s="113">
        <f t="shared" si="2"/>
        <v>16958.29</v>
      </c>
      <c r="K25" s="50">
        <f t="shared" si="0"/>
        <v>108.20287276968585</v>
      </c>
      <c r="L25" s="97">
        <f t="shared" si="3"/>
        <v>56.527633333333341</v>
      </c>
    </row>
    <row r="26" spans="2:12" ht="24" customHeight="1" x14ac:dyDescent="0.2">
      <c r="B26" s="6"/>
      <c r="C26" s="19"/>
      <c r="D26" s="19"/>
      <c r="E26" s="6">
        <v>6526</v>
      </c>
      <c r="F26" s="24" t="s">
        <v>72</v>
      </c>
      <c r="G26" s="111">
        <v>15672.68</v>
      </c>
      <c r="H26" s="43">
        <v>30000</v>
      </c>
      <c r="I26" s="43">
        <v>0</v>
      </c>
      <c r="J26" s="111">
        <v>16958.29</v>
      </c>
      <c r="K26" s="51">
        <f t="shared" si="0"/>
        <v>108.20287276968585</v>
      </c>
      <c r="L26" s="98">
        <f t="shared" si="3"/>
        <v>56.527633333333341</v>
      </c>
    </row>
    <row r="27" spans="2:12" ht="42" customHeight="1" x14ac:dyDescent="0.2">
      <c r="B27" s="6"/>
      <c r="C27" s="19">
        <v>66</v>
      </c>
      <c r="D27" s="19"/>
      <c r="E27" s="19"/>
      <c r="F27" s="45" t="s">
        <v>74</v>
      </c>
      <c r="G27" s="44">
        <f>G28+G30</f>
        <v>124856.7</v>
      </c>
      <c r="H27" s="44">
        <f>H28+H30</f>
        <v>99000</v>
      </c>
      <c r="I27" s="44">
        <f>I28+I30</f>
        <v>0</v>
      </c>
      <c r="J27" s="113">
        <f>J28+J30</f>
        <v>54091.520000000004</v>
      </c>
      <c r="K27" s="50">
        <f t="shared" si="0"/>
        <v>43.322881351180996</v>
      </c>
      <c r="L27" s="97">
        <f t="shared" si="3"/>
        <v>54.637898989898993</v>
      </c>
    </row>
    <row r="28" spans="2:12" ht="27.75" customHeight="1" x14ac:dyDescent="0.2">
      <c r="B28" s="6"/>
      <c r="C28" s="19"/>
      <c r="D28" s="19">
        <v>661</v>
      </c>
      <c r="E28" s="6"/>
      <c r="F28" s="45" t="s">
        <v>75</v>
      </c>
      <c r="G28" s="44">
        <f>G29</f>
        <v>21187.45</v>
      </c>
      <c r="H28" s="44">
        <f>H29</f>
        <v>49000</v>
      </c>
      <c r="I28" s="44">
        <f>I29</f>
        <v>0</v>
      </c>
      <c r="J28" s="113">
        <f>J29</f>
        <v>32607.62</v>
      </c>
      <c r="K28" s="50">
        <f t="shared" si="0"/>
        <v>153.90063457376891</v>
      </c>
      <c r="L28" s="97">
        <f t="shared" si="3"/>
        <v>66.54616326530612</v>
      </c>
    </row>
    <row r="29" spans="2:12" ht="27.75" customHeight="1" x14ac:dyDescent="0.2">
      <c r="B29" s="6"/>
      <c r="C29" s="19"/>
      <c r="D29" s="19"/>
      <c r="E29" s="6">
        <v>6615</v>
      </c>
      <c r="F29" s="24" t="s">
        <v>76</v>
      </c>
      <c r="G29" s="111">
        <v>21187.45</v>
      </c>
      <c r="H29" s="43">
        <v>49000</v>
      </c>
      <c r="I29" s="43">
        <v>0</v>
      </c>
      <c r="J29" s="111">
        <v>32607.62</v>
      </c>
      <c r="K29" s="51">
        <f t="shared" si="0"/>
        <v>153.90063457376891</v>
      </c>
      <c r="L29" s="98">
        <f t="shared" si="3"/>
        <v>66.54616326530612</v>
      </c>
    </row>
    <row r="30" spans="2:12" ht="40.5" customHeight="1" x14ac:dyDescent="0.2">
      <c r="B30" s="6"/>
      <c r="C30" s="6"/>
      <c r="D30" s="19">
        <v>663</v>
      </c>
      <c r="E30" s="19"/>
      <c r="F30" s="5" t="s">
        <v>77</v>
      </c>
      <c r="G30" s="44">
        <f>G31+G32</f>
        <v>103669.25</v>
      </c>
      <c r="H30" s="44">
        <f>H31+H32</f>
        <v>50000</v>
      </c>
      <c r="I30" s="44">
        <f>I31+I32</f>
        <v>0</v>
      </c>
      <c r="J30" s="44">
        <f>J31+J32</f>
        <v>21483.9</v>
      </c>
      <c r="K30" s="50">
        <f t="shared" si="0"/>
        <v>20.723502870909165</v>
      </c>
      <c r="L30" s="97">
        <f t="shared" si="3"/>
        <v>42.967799999999997</v>
      </c>
    </row>
    <row r="31" spans="2:12" ht="20.25" customHeight="1" x14ac:dyDescent="0.2">
      <c r="B31" s="6"/>
      <c r="C31" s="19"/>
      <c r="D31" s="6"/>
      <c r="E31" s="6">
        <v>6631</v>
      </c>
      <c r="F31" s="9" t="s">
        <v>78</v>
      </c>
      <c r="G31" s="111">
        <v>16243.48</v>
      </c>
      <c r="H31" s="43">
        <v>50000</v>
      </c>
      <c r="I31" s="43">
        <v>0</v>
      </c>
      <c r="J31" s="114">
        <v>13362.41</v>
      </c>
      <c r="K31" s="51">
        <f t="shared" si="0"/>
        <v>82.26322192042592</v>
      </c>
      <c r="L31" s="98">
        <f t="shared" si="3"/>
        <v>26.724819999999998</v>
      </c>
    </row>
    <row r="32" spans="2:12" ht="20.25" customHeight="1" x14ac:dyDescent="0.2">
      <c r="B32" s="6"/>
      <c r="C32" s="19"/>
      <c r="D32" s="6"/>
      <c r="E32" s="6">
        <v>6632</v>
      </c>
      <c r="F32" s="9" t="s">
        <v>79</v>
      </c>
      <c r="G32" s="111">
        <v>87425.77</v>
      </c>
      <c r="H32" s="43">
        <v>0</v>
      </c>
      <c r="I32" s="43">
        <v>0</v>
      </c>
      <c r="J32" s="114">
        <v>8121.49</v>
      </c>
      <c r="K32" s="51">
        <v>0</v>
      </c>
      <c r="L32" s="98">
        <v>0</v>
      </c>
    </row>
    <row r="33" spans="2:12" ht="33" customHeight="1" x14ac:dyDescent="0.2">
      <c r="B33" s="6"/>
      <c r="C33" s="19">
        <v>67</v>
      </c>
      <c r="D33" s="19"/>
      <c r="E33" s="19"/>
      <c r="F33" s="5" t="s">
        <v>80</v>
      </c>
      <c r="G33" s="44">
        <f>G34+G37</f>
        <v>3749404.79</v>
      </c>
      <c r="H33" s="44">
        <f>H34+H37</f>
        <v>8476400</v>
      </c>
      <c r="I33" s="44">
        <f>I34+I37</f>
        <v>0</v>
      </c>
      <c r="J33" s="44">
        <f>J34+J37</f>
        <v>3941900.96</v>
      </c>
      <c r="K33" s="50">
        <f t="shared" si="0"/>
        <v>105.13404608948611</v>
      </c>
      <c r="L33" s="97">
        <f t="shared" ref="L33:L41" si="4">J33/H33*100</f>
        <v>46.504423576046435</v>
      </c>
    </row>
    <row r="34" spans="2:12" ht="30" customHeight="1" x14ac:dyDescent="0.2">
      <c r="B34" s="19"/>
      <c r="C34" s="6"/>
      <c r="D34" s="19">
        <v>671</v>
      </c>
      <c r="E34" s="19"/>
      <c r="F34" s="5" t="s">
        <v>81</v>
      </c>
      <c r="G34" s="44">
        <f>G35+G36</f>
        <v>305244.75</v>
      </c>
      <c r="H34" s="44">
        <f>H35+H36</f>
        <v>676400</v>
      </c>
      <c r="I34" s="44">
        <f>I35+I36</f>
        <v>0</v>
      </c>
      <c r="J34" s="50">
        <f>J35+J36</f>
        <v>165496.07</v>
      </c>
      <c r="K34" s="50">
        <f t="shared" si="0"/>
        <v>54.217499236268608</v>
      </c>
      <c r="L34" s="97">
        <f t="shared" si="4"/>
        <v>24.467189532820818</v>
      </c>
    </row>
    <row r="35" spans="2:12" ht="34.5" customHeight="1" x14ac:dyDescent="0.2">
      <c r="B35" s="6"/>
      <c r="C35" s="6"/>
      <c r="D35" s="6"/>
      <c r="E35" s="6">
        <v>6711</v>
      </c>
      <c r="F35" s="9" t="s">
        <v>82</v>
      </c>
      <c r="G35" s="51">
        <v>282980.06</v>
      </c>
      <c r="H35" s="43">
        <v>329600</v>
      </c>
      <c r="I35" s="43">
        <v>0</v>
      </c>
      <c r="J35" s="51">
        <v>94484.76</v>
      </c>
      <c r="K35" s="51">
        <f t="shared" si="0"/>
        <v>33.389193570741341</v>
      </c>
      <c r="L35" s="98">
        <f t="shared" si="4"/>
        <v>28.666492718446602</v>
      </c>
    </row>
    <row r="36" spans="2:12" ht="27.75" customHeight="1" x14ac:dyDescent="0.2">
      <c r="B36" s="6"/>
      <c r="C36" s="6"/>
      <c r="D36" s="6"/>
      <c r="E36" s="6">
        <v>6712</v>
      </c>
      <c r="F36" s="9" t="s">
        <v>83</v>
      </c>
      <c r="G36" s="51">
        <v>22264.69</v>
      </c>
      <c r="H36" s="43">
        <v>346800</v>
      </c>
      <c r="I36" s="43">
        <v>0</v>
      </c>
      <c r="J36" s="51">
        <v>71011.31</v>
      </c>
      <c r="K36" s="51">
        <v>0</v>
      </c>
      <c r="L36" s="98">
        <f t="shared" si="4"/>
        <v>20.476156286043828</v>
      </c>
    </row>
    <row r="37" spans="2:12" ht="18.75" customHeight="1" x14ac:dyDescent="0.2">
      <c r="B37" s="6"/>
      <c r="C37" s="6"/>
      <c r="D37" s="19">
        <v>673</v>
      </c>
      <c r="E37" s="19"/>
      <c r="F37" s="45" t="s">
        <v>84</v>
      </c>
      <c r="G37" s="44">
        <f>G38</f>
        <v>3444160.04</v>
      </c>
      <c r="H37" s="44">
        <f>H38</f>
        <v>7800000</v>
      </c>
      <c r="I37" s="44">
        <f>I38</f>
        <v>0</v>
      </c>
      <c r="J37" s="44">
        <f>J38</f>
        <v>3776404.89</v>
      </c>
      <c r="K37" s="50">
        <f t="shared" si="0"/>
        <v>109.64661473744989</v>
      </c>
      <c r="L37" s="97">
        <f t="shared" si="4"/>
        <v>48.415447307692311</v>
      </c>
    </row>
    <row r="38" spans="2:12" ht="18.75" customHeight="1" x14ac:dyDescent="0.2">
      <c r="B38" s="6"/>
      <c r="C38" s="6"/>
      <c r="D38" s="19"/>
      <c r="E38" s="6">
        <v>6731</v>
      </c>
      <c r="F38" s="24" t="s">
        <v>84</v>
      </c>
      <c r="G38" s="51">
        <v>3444160.04</v>
      </c>
      <c r="H38" s="43">
        <v>7800000</v>
      </c>
      <c r="I38" s="43">
        <v>0</v>
      </c>
      <c r="J38" s="51">
        <v>3776404.89</v>
      </c>
      <c r="K38" s="51">
        <f t="shared" si="0"/>
        <v>109.64661473744989</v>
      </c>
      <c r="L38" s="98">
        <f t="shared" si="4"/>
        <v>48.415447307692311</v>
      </c>
    </row>
    <row r="39" spans="2:12" ht="21" customHeight="1" x14ac:dyDescent="0.2">
      <c r="B39" s="6"/>
      <c r="C39" s="19">
        <v>68</v>
      </c>
      <c r="D39" s="19"/>
      <c r="E39" s="19"/>
      <c r="F39" s="45" t="s">
        <v>59</v>
      </c>
      <c r="G39" s="44">
        <f t="shared" ref="G39:J40" si="5">G40</f>
        <v>647.73</v>
      </c>
      <c r="H39" s="44">
        <f t="shared" si="5"/>
        <v>1000</v>
      </c>
      <c r="I39" s="44">
        <f t="shared" si="5"/>
        <v>0</v>
      </c>
      <c r="J39" s="44">
        <f t="shared" si="5"/>
        <v>8122.72</v>
      </c>
      <c r="K39" s="51">
        <v>0</v>
      </c>
      <c r="L39" s="97">
        <f t="shared" si="4"/>
        <v>812.27200000000016</v>
      </c>
    </row>
    <row r="40" spans="2:12" ht="21" customHeight="1" x14ac:dyDescent="0.2">
      <c r="B40" s="6"/>
      <c r="C40" s="19"/>
      <c r="D40" s="19">
        <v>683</v>
      </c>
      <c r="E40" s="19"/>
      <c r="F40" s="45" t="s">
        <v>85</v>
      </c>
      <c r="G40" s="44">
        <f t="shared" si="5"/>
        <v>647.73</v>
      </c>
      <c r="H40" s="44">
        <f t="shared" si="5"/>
        <v>1000</v>
      </c>
      <c r="I40" s="44">
        <f t="shared" si="5"/>
        <v>0</v>
      </c>
      <c r="J40" s="44">
        <f t="shared" si="5"/>
        <v>8122.72</v>
      </c>
      <c r="K40" s="51">
        <v>0</v>
      </c>
      <c r="L40" s="97">
        <f t="shared" si="4"/>
        <v>812.27200000000016</v>
      </c>
    </row>
    <row r="41" spans="2:12" ht="18" customHeight="1" x14ac:dyDescent="0.2">
      <c r="B41" s="6"/>
      <c r="C41" s="6"/>
      <c r="D41" s="6"/>
      <c r="E41" s="6">
        <v>6831</v>
      </c>
      <c r="F41" s="24" t="s">
        <v>85</v>
      </c>
      <c r="G41" s="51">
        <v>647.73</v>
      </c>
      <c r="H41" s="43">
        <v>1000</v>
      </c>
      <c r="I41" s="43">
        <v>0</v>
      </c>
      <c r="J41" s="51">
        <v>8122.72</v>
      </c>
      <c r="K41" s="51">
        <v>0</v>
      </c>
      <c r="L41" s="98">
        <f t="shared" si="4"/>
        <v>812.27200000000016</v>
      </c>
    </row>
    <row r="42" spans="2:12" s="52" customFormat="1" ht="16.5" customHeight="1" x14ac:dyDescent="0.2">
      <c r="B42" s="19">
        <v>7</v>
      </c>
      <c r="C42" s="19"/>
      <c r="D42" s="28"/>
      <c r="E42" s="28"/>
      <c r="F42" s="5" t="s">
        <v>3</v>
      </c>
      <c r="G42" s="44">
        <f>G43</f>
        <v>0</v>
      </c>
      <c r="H42" s="44">
        <f>H43</f>
        <v>0</v>
      </c>
      <c r="I42" s="44">
        <f>I43</f>
        <v>0</v>
      </c>
      <c r="J42" s="50">
        <f>J43</f>
        <v>0</v>
      </c>
      <c r="K42" s="50">
        <v>0</v>
      </c>
      <c r="L42" s="97">
        <v>0</v>
      </c>
    </row>
    <row r="43" spans="2:12" ht="17.25" customHeight="1" x14ac:dyDescent="0.2">
      <c r="B43" s="6"/>
      <c r="C43" s="6">
        <v>72</v>
      </c>
      <c r="D43" s="7"/>
      <c r="E43" s="7"/>
      <c r="F43" s="24" t="s">
        <v>22</v>
      </c>
      <c r="G43" s="43">
        <v>0</v>
      </c>
      <c r="H43" s="43">
        <v>0</v>
      </c>
      <c r="I43" s="43">
        <v>0</v>
      </c>
      <c r="J43" s="51">
        <v>0</v>
      </c>
      <c r="K43" s="51">
        <v>0</v>
      </c>
      <c r="L43" s="98">
        <v>0</v>
      </c>
    </row>
    <row r="44" spans="2:12" ht="15.75" customHeight="1" x14ac:dyDescent="0.2">
      <c r="B44" s="53">
        <v>9</v>
      </c>
      <c r="C44" s="54"/>
      <c r="D44" s="54"/>
      <c r="E44" s="54"/>
      <c r="F44" s="54" t="s">
        <v>61</v>
      </c>
      <c r="G44" s="55">
        <f>G45</f>
        <v>-270675.10999999987</v>
      </c>
      <c r="H44" s="55">
        <f>H45</f>
        <v>375000</v>
      </c>
      <c r="I44" s="55">
        <f>I45</f>
        <v>0</v>
      </c>
      <c r="J44" s="55">
        <f>J45</f>
        <v>-268364.25</v>
      </c>
      <c r="K44" s="50">
        <f t="shared" si="0"/>
        <v>99.14626062219024</v>
      </c>
      <c r="L44" s="97">
        <f>J44/H44*100</f>
        <v>-71.563800000000001</v>
      </c>
    </row>
    <row r="45" spans="2:12" ht="15.75" customHeight="1" x14ac:dyDescent="0.2">
      <c r="B45" s="54"/>
      <c r="C45" s="57">
        <v>92</v>
      </c>
      <c r="D45" s="54"/>
      <c r="E45" s="54"/>
      <c r="F45" s="54" t="s">
        <v>151</v>
      </c>
      <c r="G45" s="56">
        <f>G10-G49</f>
        <v>-270675.10999999987</v>
      </c>
      <c r="H45" s="56">
        <v>375000</v>
      </c>
      <c r="I45" s="56">
        <v>0</v>
      </c>
      <c r="J45" s="56">
        <f>J10-J49</f>
        <v>-268364.25</v>
      </c>
      <c r="K45" s="51">
        <f t="shared" si="0"/>
        <v>99.14626062219024</v>
      </c>
      <c r="L45" s="98">
        <f>J45/H45*100</f>
        <v>-71.563800000000001</v>
      </c>
    </row>
    <row r="46" spans="2:12" ht="15.75" customHeight="1" x14ac:dyDescent="0.2">
      <c r="B46" s="58"/>
      <c r="C46" s="59"/>
      <c r="D46" s="59"/>
      <c r="E46" s="59"/>
      <c r="F46" s="59"/>
      <c r="G46" s="59"/>
      <c r="H46" s="59"/>
      <c r="I46" s="59"/>
      <c r="J46" s="46"/>
      <c r="K46" s="46"/>
      <c r="L46" s="47"/>
    </row>
    <row r="47" spans="2:12" ht="28.5" customHeight="1" x14ac:dyDescent="0.2">
      <c r="B47" s="187" t="s">
        <v>8</v>
      </c>
      <c r="C47" s="188"/>
      <c r="D47" s="188"/>
      <c r="E47" s="188"/>
      <c r="F47" s="189"/>
      <c r="G47" s="131" t="s">
        <v>187</v>
      </c>
      <c r="H47" s="42" t="s">
        <v>188</v>
      </c>
      <c r="I47" s="42" t="s">
        <v>189</v>
      </c>
      <c r="J47" s="131" t="s">
        <v>187</v>
      </c>
      <c r="K47" s="42" t="s">
        <v>17</v>
      </c>
      <c r="L47" s="42" t="s">
        <v>39</v>
      </c>
    </row>
    <row r="48" spans="2:12" ht="18" customHeight="1" x14ac:dyDescent="0.2">
      <c r="B48" s="187">
        <v>1</v>
      </c>
      <c r="C48" s="188"/>
      <c r="D48" s="188"/>
      <c r="E48" s="188"/>
      <c r="F48" s="189"/>
      <c r="G48" s="42">
        <v>2</v>
      </c>
      <c r="H48" s="42">
        <v>3</v>
      </c>
      <c r="I48" s="42">
        <v>4</v>
      </c>
      <c r="J48" s="42">
        <v>5</v>
      </c>
      <c r="K48" s="42" t="s">
        <v>19</v>
      </c>
      <c r="L48" s="42" t="s">
        <v>190</v>
      </c>
    </row>
    <row r="49" spans="2:12" ht="17.25" customHeight="1" x14ac:dyDescent="0.2">
      <c r="B49" s="5"/>
      <c r="C49" s="5"/>
      <c r="D49" s="5"/>
      <c r="E49" s="5"/>
      <c r="F49" s="5" t="s">
        <v>9</v>
      </c>
      <c r="G49" s="50">
        <f>G50+G103</f>
        <v>4161257.01</v>
      </c>
      <c r="H49" s="50">
        <f>H50+H103</f>
        <v>9067400</v>
      </c>
      <c r="I49" s="50">
        <f>I50+I103</f>
        <v>0</v>
      </c>
      <c r="J49" s="50">
        <f>J50+J103</f>
        <v>4385798.32</v>
      </c>
      <c r="K49" s="50">
        <f>J49/G49*100</f>
        <v>105.39599715807991</v>
      </c>
      <c r="L49" s="97">
        <f>J49/H49*100</f>
        <v>48.36886340075435</v>
      </c>
    </row>
    <row r="50" spans="2:12" ht="17.25" customHeight="1" x14ac:dyDescent="0.2">
      <c r="B50" s="5">
        <v>3</v>
      </c>
      <c r="C50" s="5"/>
      <c r="D50" s="5"/>
      <c r="E50" s="5"/>
      <c r="F50" s="5" t="s">
        <v>4</v>
      </c>
      <c r="G50" s="50">
        <f>G51+G61+G94+G99</f>
        <v>4067568.2199999997</v>
      </c>
      <c r="H50" s="50">
        <f>H51+H61+H94</f>
        <v>8696100</v>
      </c>
      <c r="I50" s="50">
        <f>I51+I61+I94</f>
        <v>0</v>
      </c>
      <c r="J50" s="50">
        <f>J51+J61+J94+J99</f>
        <v>4230220.75</v>
      </c>
      <c r="K50" s="50">
        <f t="shared" ref="K50:K115" si="6">J50/G50*100</f>
        <v>103.99876587687571</v>
      </c>
      <c r="L50" s="97">
        <f>J50/H50*100</f>
        <v>48.6450334057796</v>
      </c>
    </row>
    <row r="51" spans="2:12" ht="17.25" customHeight="1" x14ac:dyDescent="0.2">
      <c r="B51" s="5"/>
      <c r="C51" s="5">
        <v>31</v>
      </c>
      <c r="D51" s="5"/>
      <c r="E51" s="5"/>
      <c r="F51" s="5" t="s">
        <v>5</v>
      </c>
      <c r="G51" s="44">
        <f>G52+G57+G58</f>
        <v>3669810.53</v>
      </c>
      <c r="H51" s="44">
        <f>H52+H57+H58</f>
        <v>7714800</v>
      </c>
      <c r="I51" s="44">
        <f>I52+I57+I58</f>
        <v>0</v>
      </c>
      <c r="J51" s="44">
        <f>J52+J57+J58</f>
        <v>3794397.8400000003</v>
      </c>
      <c r="K51" s="50">
        <f t="shared" si="6"/>
        <v>103.39492486005813</v>
      </c>
      <c r="L51" s="97">
        <f>J51/H51*100</f>
        <v>49.183359776014932</v>
      </c>
    </row>
    <row r="52" spans="2:12" ht="15.75" customHeight="1" x14ac:dyDescent="0.2">
      <c r="B52" s="6"/>
      <c r="C52" s="6"/>
      <c r="D52" s="19">
        <v>311</v>
      </c>
      <c r="E52" s="19"/>
      <c r="F52" s="19" t="s">
        <v>86</v>
      </c>
      <c r="G52" s="50">
        <f>G53+G54+G55+G56</f>
        <v>3053688.89</v>
      </c>
      <c r="H52" s="50">
        <f>H53+H54+H55+H56</f>
        <v>6354100</v>
      </c>
      <c r="I52" s="50">
        <f>I53+I54+I55+I56</f>
        <v>0</v>
      </c>
      <c r="J52" s="50">
        <f>J53+J54+J55+J56</f>
        <v>3156333.68</v>
      </c>
      <c r="K52" s="50">
        <f t="shared" si="6"/>
        <v>103.36133750678185</v>
      </c>
      <c r="L52" s="97">
        <f>J52/H52*100</f>
        <v>49.673969248201949</v>
      </c>
    </row>
    <row r="53" spans="2:12" ht="14.25" customHeight="1" x14ac:dyDescent="0.2">
      <c r="B53" s="6"/>
      <c r="C53" s="6"/>
      <c r="D53" s="6"/>
      <c r="E53" s="6">
        <v>3111</v>
      </c>
      <c r="F53" s="6" t="s">
        <v>87</v>
      </c>
      <c r="G53" s="111">
        <v>3053688.89</v>
      </c>
      <c r="H53" s="43">
        <v>6350000</v>
      </c>
      <c r="I53" s="43">
        <v>0</v>
      </c>
      <c r="J53" s="111">
        <v>3029194.2</v>
      </c>
      <c r="K53" s="51">
        <f t="shared" si="6"/>
        <v>99.197865569075702</v>
      </c>
      <c r="L53" s="98">
        <f>J53/H53*100</f>
        <v>47.70384566929134</v>
      </c>
    </row>
    <row r="54" spans="2:12" ht="14.25" customHeight="1" x14ac:dyDescent="0.2">
      <c r="B54" s="6"/>
      <c r="C54" s="6"/>
      <c r="D54" s="6"/>
      <c r="E54" s="6">
        <v>3112</v>
      </c>
      <c r="F54" s="6" t="s">
        <v>88</v>
      </c>
      <c r="G54" s="51">
        <v>0</v>
      </c>
      <c r="H54" s="43">
        <v>0</v>
      </c>
      <c r="I54" s="43">
        <v>0</v>
      </c>
      <c r="J54" s="112">
        <v>0</v>
      </c>
      <c r="K54" s="51">
        <v>0</v>
      </c>
      <c r="L54" s="98">
        <v>0</v>
      </c>
    </row>
    <row r="55" spans="2:12" ht="14.25" customHeight="1" x14ac:dyDescent="0.2">
      <c r="B55" s="6"/>
      <c r="C55" s="6"/>
      <c r="D55" s="6"/>
      <c r="E55" s="6">
        <v>3113</v>
      </c>
      <c r="F55" s="6" t="s">
        <v>89</v>
      </c>
      <c r="G55" s="51">
        <v>0</v>
      </c>
      <c r="H55" s="43">
        <v>4100</v>
      </c>
      <c r="I55" s="43">
        <v>0</v>
      </c>
      <c r="J55" s="112">
        <v>127139.48</v>
      </c>
      <c r="K55" s="51">
        <v>0</v>
      </c>
      <c r="L55" s="98">
        <f>J55/H55*100</f>
        <v>3100.9629268292679</v>
      </c>
    </row>
    <row r="56" spans="2:12" x14ac:dyDescent="0.2">
      <c r="B56" s="6"/>
      <c r="C56" s="6"/>
      <c r="D56" s="6"/>
      <c r="E56" s="6">
        <v>3114</v>
      </c>
      <c r="F56" s="6" t="s">
        <v>90</v>
      </c>
      <c r="G56" s="51">
        <v>0</v>
      </c>
      <c r="H56" s="43">
        <v>0</v>
      </c>
      <c r="I56" s="43">
        <v>0</v>
      </c>
      <c r="J56" s="112">
        <v>0</v>
      </c>
      <c r="K56" s="51">
        <v>0</v>
      </c>
      <c r="L56" s="98">
        <v>0</v>
      </c>
    </row>
    <row r="57" spans="2:12" ht="16.5" customHeight="1" x14ac:dyDescent="0.2">
      <c r="B57" s="6"/>
      <c r="C57" s="6"/>
      <c r="D57" s="19">
        <v>312</v>
      </c>
      <c r="E57" s="19"/>
      <c r="F57" s="19" t="s">
        <v>91</v>
      </c>
      <c r="G57" s="44">
        <v>115283.03</v>
      </c>
      <c r="H57" s="44">
        <v>250000</v>
      </c>
      <c r="I57" s="44">
        <v>0</v>
      </c>
      <c r="J57" s="148">
        <v>116405.24</v>
      </c>
      <c r="K57" s="50">
        <f t="shared" si="6"/>
        <v>100.97343902220474</v>
      </c>
      <c r="L57" s="97">
        <f>J57/H57*100</f>
        <v>46.562096000000004</v>
      </c>
    </row>
    <row r="58" spans="2:12" ht="14.25" customHeight="1" x14ac:dyDescent="0.2">
      <c r="B58" s="6"/>
      <c r="C58" s="6"/>
      <c r="D58" s="19">
        <v>313</v>
      </c>
      <c r="E58" s="19"/>
      <c r="F58" s="64" t="s">
        <v>92</v>
      </c>
      <c r="G58" s="44">
        <f>G59+G60</f>
        <v>500838.61</v>
      </c>
      <c r="H58" s="44">
        <f>H59+H60</f>
        <v>1110700</v>
      </c>
      <c r="I58" s="44">
        <f>I59+I60</f>
        <v>0</v>
      </c>
      <c r="J58" s="113">
        <f>J59+J60</f>
        <v>521658.92</v>
      </c>
      <c r="K58" s="50">
        <f t="shared" si="6"/>
        <v>104.15708964610376</v>
      </c>
      <c r="L58" s="97">
        <f>J58/H58*100</f>
        <v>46.966680471774559</v>
      </c>
    </row>
    <row r="59" spans="2:12" ht="16.5" customHeight="1" x14ac:dyDescent="0.2">
      <c r="B59" s="6"/>
      <c r="C59" s="6"/>
      <c r="D59" s="6"/>
      <c r="E59" s="65">
        <v>3132</v>
      </c>
      <c r="F59" s="66" t="s">
        <v>93</v>
      </c>
      <c r="G59" s="114">
        <v>500717.41</v>
      </c>
      <c r="H59" s="133">
        <v>1110700</v>
      </c>
      <c r="I59" s="133">
        <v>0</v>
      </c>
      <c r="J59" s="114">
        <v>521658.92</v>
      </c>
      <c r="K59" s="51">
        <f t="shared" si="6"/>
        <v>104.18230115066301</v>
      </c>
      <c r="L59" s="98">
        <f>J59/H59*100</f>
        <v>46.966680471774559</v>
      </c>
    </row>
    <row r="60" spans="2:12" ht="27.75" customHeight="1" x14ac:dyDescent="0.2">
      <c r="B60" s="6"/>
      <c r="C60" s="6"/>
      <c r="D60" s="6"/>
      <c r="E60" s="65">
        <v>3133</v>
      </c>
      <c r="F60" s="66" t="s">
        <v>94</v>
      </c>
      <c r="G60" s="114">
        <v>121.2</v>
      </c>
      <c r="H60" s="43">
        <v>0</v>
      </c>
      <c r="I60" s="43">
        <v>0</v>
      </c>
      <c r="J60" s="114">
        <v>0</v>
      </c>
      <c r="K60" s="51">
        <f t="shared" si="6"/>
        <v>0</v>
      </c>
      <c r="L60" s="98">
        <v>0</v>
      </c>
    </row>
    <row r="61" spans="2:12" ht="15" customHeight="1" x14ac:dyDescent="0.2">
      <c r="B61" s="6"/>
      <c r="C61" s="19">
        <v>32</v>
      </c>
      <c r="D61" s="19"/>
      <c r="E61" s="19"/>
      <c r="F61" s="19" t="s">
        <v>14</v>
      </c>
      <c r="G61" s="44">
        <f>G62+G67+G74+G84+G86</f>
        <v>390768.00000000006</v>
      </c>
      <c r="H61" s="44">
        <f>H62+H67+H74+H84+H86</f>
        <v>964300</v>
      </c>
      <c r="I61" s="44">
        <f>I62+I67+I74+I86</f>
        <v>0</v>
      </c>
      <c r="J61" s="44">
        <f>J62+J67+J74+J84+J86</f>
        <v>434030.77</v>
      </c>
      <c r="K61" s="50">
        <f t="shared" si="6"/>
        <v>111.07121616918478</v>
      </c>
      <c r="L61" s="97">
        <f t="shared" ref="L61:L86" si="7">J61/H61*100</f>
        <v>45.009931556569533</v>
      </c>
    </row>
    <row r="62" spans="2:12" ht="17.25" customHeight="1" x14ac:dyDescent="0.2">
      <c r="B62" s="6"/>
      <c r="C62" s="6"/>
      <c r="D62" s="19">
        <v>321</v>
      </c>
      <c r="E62" s="19"/>
      <c r="F62" s="19" t="s">
        <v>95</v>
      </c>
      <c r="G62" s="44">
        <f>G63+G64+G65+G66</f>
        <v>83719.03</v>
      </c>
      <c r="H62" s="44">
        <f>H63+H64+H65+H66</f>
        <v>174000</v>
      </c>
      <c r="I62" s="44">
        <f>I63+I64+I65+I66</f>
        <v>0</v>
      </c>
      <c r="J62" s="44">
        <f>J63+J64+J65+J66</f>
        <v>93086.470000000016</v>
      </c>
      <c r="K62" s="50">
        <f t="shared" si="6"/>
        <v>111.18914062907803</v>
      </c>
      <c r="L62" s="97">
        <f t="shared" si="7"/>
        <v>53.497971264367827</v>
      </c>
    </row>
    <row r="63" spans="2:12" ht="15" customHeight="1" x14ac:dyDescent="0.2">
      <c r="B63" s="6"/>
      <c r="C63" s="19"/>
      <c r="D63" s="6"/>
      <c r="E63" s="6">
        <v>3211</v>
      </c>
      <c r="F63" s="24" t="s">
        <v>96</v>
      </c>
      <c r="G63" s="114">
        <v>41.8</v>
      </c>
      <c r="H63" s="43">
        <v>6000</v>
      </c>
      <c r="I63" s="43">
        <v>0</v>
      </c>
      <c r="J63" s="114">
        <v>171.46</v>
      </c>
      <c r="K63" s="51">
        <f t="shared" si="6"/>
        <v>410.19138755980862</v>
      </c>
      <c r="L63" s="98">
        <f t="shared" si="7"/>
        <v>2.8576666666666668</v>
      </c>
    </row>
    <row r="64" spans="2:12" ht="18.75" customHeight="1" x14ac:dyDescent="0.2">
      <c r="B64" s="6"/>
      <c r="C64" s="19"/>
      <c r="D64" s="6"/>
      <c r="E64" s="6">
        <v>3212</v>
      </c>
      <c r="F64" s="66" t="s">
        <v>97</v>
      </c>
      <c r="G64" s="147">
        <v>74065.23</v>
      </c>
      <c r="H64" s="115">
        <v>140000</v>
      </c>
      <c r="I64" s="115">
        <v>0</v>
      </c>
      <c r="J64" s="114">
        <v>71081.460000000006</v>
      </c>
      <c r="K64" s="116">
        <f t="shared" si="6"/>
        <v>95.971429508826219</v>
      </c>
      <c r="L64" s="98">
        <f t="shared" si="7"/>
        <v>50.772471428571428</v>
      </c>
    </row>
    <row r="65" spans="2:12" ht="16.5" customHeight="1" x14ac:dyDescent="0.2">
      <c r="B65" s="6"/>
      <c r="C65" s="6"/>
      <c r="D65" s="6"/>
      <c r="E65" s="6">
        <v>3213</v>
      </c>
      <c r="F65" s="66" t="s">
        <v>98</v>
      </c>
      <c r="G65" s="111">
        <v>9410</v>
      </c>
      <c r="H65" s="43">
        <v>25000</v>
      </c>
      <c r="I65" s="43">
        <v>0</v>
      </c>
      <c r="J65" s="114">
        <v>21423.55</v>
      </c>
      <c r="K65" s="51">
        <f t="shared" si="6"/>
        <v>227.66790648246547</v>
      </c>
      <c r="L65" s="98">
        <f t="shared" si="7"/>
        <v>85.694199999999995</v>
      </c>
    </row>
    <row r="66" spans="2:12" ht="18.75" customHeight="1" x14ac:dyDescent="0.2">
      <c r="B66" s="6"/>
      <c r="C66" s="6"/>
      <c r="D66" s="6"/>
      <c r="E66" s="6">
        <v>3214</v>
      </c>
      <c r="F66" s="66" t="s">
        <v>99</v>
      </c>
      <c r="G66" s="111">
        <v>202</v>
      </c>
      <c r="H66" s="43">
        <v>3000</v>
      </c>
      <c r="I66" s="43">
        <v>0</v>
      </c>
      <c r="J66" s="114">
        <v>410</v>
      </c>
      <c r="K66" s="51">
        <f t="shared" si="6"/>
        <v>202.97029702970298</v>
      </c>
      <c r="L66" s="98">
        <f t="shared" si="7"/>
        <v>13.666666666666666</v>
      </c>
    </row>
    <row r="67" spans="2:12" ht="16.5" customHeight="1" x14ac:dyDescent="0.2">
      <c r="B67" s="6"/>
      <c r="C67" s="6"/>
      <c r="D67" s="19">
        <v>322</v>
      </c>
      <c r="E67" s="6"/>
      <c r="F67" s="64" t="s">
        <v>100</v>
      </c>
      <c r="G67" s="44">
        <f>G68+G69+G70+G71+G72+G73</f>
        <v>184890.51</v>
      </c>
      <c r="H67" s="44">
        <f>H68+H69+H70+H71+H72+H73</f>
        <v>345000</v>
      </c>
      <c r="I67" s="44">
        <f>I68+I69+I70+I71+I72+I73</f>
        <v>0</v>
      </c>
      <c r="J67" s="44">
        <f>J68+J69+J70+J71+J72+J73</f>
        <v>174023.92</v>
      </c>
      <c r="K67" s="50">
        <f t="shared" si="6"/>
        <v>94.122689152623366</v>
      </c>
      <c r="L67" s="97">
        <f t="shared" si="7"/>
        <v>50.441715942028985</v>
      </c>
    </row>
    <row r="68" spans="2:12" ht="15" customHeight="1" x14ac:dyDescent="0.2">
      <c r="B68" s="6"/>
      <c r="C68" s="6"/>
      <c r="D68" s="6"/>
      <c r="E68" s="6">
        <v>3221</v>
      </c>
      <c r="F68" s="66" t="s">
        <v>101</v>
      </c>
      <c r="G68" s="114">
        <v>31455.37</v>
      </c>
      <c r="H68" s="133">
        <v>62000</v>
      </c>
      <c r="I68" s="133">
        <v>0</v>
      </c>
      <c r="J68" s="114">
        <v>29925.88</v>
      </c>
      <c r="K68" s="51">
        <f t="shared" si="6"/>
        <v>95.137587000248288</v>
      </c>
      <c r="L68" s="98">
        <f t="shared" si="7"/>
        <v>48.267548387096774</v>
      </c>
    </row>
    <row r="69" spans="2:12" ht="18.75" customHeight="1" x14ac:dyDescent="0.2">
      <c r="B69" s="6"/>
      <c r="C69" s="6"/>
      <c r="D69" s="6"/>
      <c r="E69" s="6">
        <v>3222</v>
      </c>
      <c r="F69" s="66" t="s">
        <v>102</v>
      </c>
      <c r="G69" s="114">
        <v>85294.47</v>
      </c>
      <c r="H69" s="133">
        <v>179000</v>
      </c>
      <c r="I69" s="133">
        <v>0</v>
      </c>
      <c r="J69" s="114">
        <v>88840.320000000007</v>
      </c>
      <c r="K69" s="51">
        <f t="shared" si="6"/>
        <v>104.15718627479602</v>
      </c>
      <c r="L69" s="98">
        <f t="shared" si="7"/>
        <v>49.631463687150841</v>
      </c>
    </row>
    <row r="70" spans="2:12" ht="15.75" customHeight="1" x14ac:dyDescent="0.2">
      <c r="B70" s="6"/>
      <c r="C70" s="6"/>
      <c r="D70" s="6"/>
      <c r="E70" s="6">
        <v>3223</v>
      </c>
      <c r="F70" s="66" t="s">
        <v>103</v>
      </c>
      <c r="G70" s="114">
        <v>47855.02</v>
      </c>
      <c r="H70" s="133">
        <v>78000</v>
      </c>
      <c r="I70" s="133">
        <v>0</v>
      </c>
      <c r="J70" s="114">
        <v>46748.95</v>
      </c>
      <c r="K70" s="51">
        <f t="shared" si="6"/>
        <v>97.688706430380762</v>
      </c>
      <c r="L70" s="98">
        <f t="shared" si="7"/>
        <v>59.934551282051274</v>
      </c>
    </row>
    <row r="71" spans="2:12" ht="16.5" customHeight="1" x14ac:dyDescent="0.2">
      <c r="B71" s="6"/>
      <c r="C71" s="6"/>
      <c r="D71" s="6"/>
      <c r="E71" s="6">
        <v>3224</v>
      </c>
      <c r="F71" s="66" t="s">
        <v>104</v>
      </c>
      <c r="G71" s="114">
        <v>3243.64</v>
      </c>
      <c r="H71" s="133">
        <v>3000</v>
      </c>
      <c r="I71" s="133">
        <v>0</v>
      </c>
      <c r="J71" s="114">
        <v>3356.75</v>
      </c>
      <c r="K71" s="51">
        <f t="shared" si="6"/>
        <v>103.48713174088371</v>
      </c>
      <c r="L71" s="98">
        <f t="shared" si="7"/>
        <v>111.89166666666665</v>
      </c>
    </row>
    <row r="72" spans="2:12" x14ac:dyDescent="0.2">
      <c r="B72" s="6"/>
      <c r="C72" s="6"/>
      <c r="D72" s="6"/>
      <c r="E72" s="6">
        <v>3225</v>
      </c>
      <c r="F72" s="66" t="s">
        <v>105</v>
      </c>
      <c r="G72" s="114">
        <v>7998.19</v>
      </c>
      <c r="H72" s="133">
        <v>13000</v>
      </c>
      <c r="I72" s="133">
        <v>0</v>
      </c>
      <c r="J72" s="114">
        <v>4939.97</v>
      </c>
      <c r="K72" s="51">
        <f t="shared" si="6"/>
        <v>61.763599014276984</v>
      </c>
      <c r="L72" s="98">
        <f t="shared" si="7"/>
        <v>37.999769230769232</v>
      </c>
    </row>
    <row r="73" spans="2:12" ht="14.25" customHeight="1" x14ac:dyDescent="0.2">
      <c r="B73" s="6"/>
      <c r="C73" s="6"/>
      <c r="D73" s="6"/>
      <c r="E73" s="6">
        <v>3227</v>
      </c>
      <c r="F73" s="66" t="s">
        <v>106</v>
      </c>
      <c r="G73" s="114">
        <v>9043.82</v>
      </c>
      <c r="H73" s="43">
        <v>10000</v>
      </c>
      <c r="I73" s="43">
        <v>0</v>
      </c>
      <c r="J73" s="114">
        <v>212.05</v>
      </c>
      <c r="K73" s="51">
        <f t="shared" si="6"/>
        <v>2.3446950514273834</v>
      </c>
      <c r="L73" s="98">
        <f t="shared" si="7"/>
        <v>2.1205000000000003</v>
      </c>
    </row>
    <row r="74" spans="2:12" ht="14.25" customHeight="1" x14ac:dyDescent="0.2">
      <c r="B74" s="6"/>
      <c r="C74" s="6"/>
      <c r="D74" s="19">
        <v>323</v>
      </c>
      <c r="E74" s="19"/>
      <c r="F74" s="64" t="s">
        <v>107</v>
      </c>
      <c r="G74" s="44">
        <f>G75+G76+G77+G78+G79+G80+G81+G82+G83</f>
        <v>90308.139999999985</v>
      </c>
      <c r="H74" s="44">
        <f>H75+H76+H77+H78+H79+H80+H81+H82+H83</f>
        <v>358800</v>
      </c>
      <c r="I74" s="44">
        <f>I75+I76+I77+I78+I79+I80+I81+I82+I83</f>
        <v>0</v>
      </c>
      <c r="J74" s="44">
        <f>J75+J76+J77+J78+J79+J80+J81+J82+J83</f>
        <v>118199.34</v>
      </c>
      <c r="K74" s="50">
        <f t="shared" si="6"/>
        <v>130.88448062378433</v>
      </c>
      <c r="L74" s="97">
        <f t="shared" si="7"/>
        <v>32.942959866220733</v>
      </c>
    </row>
    <row r="75" spans="2:12" x14ac:dyDescent="0.2">
      <c r="B75" s="6"/>
      <c r="C75" s="6"/>
      <c r="D75" s="19"/>
      <c r="E75" s="6">
        <v>3231</v>
      </c>
      <c r="F75" s="66" t="s">
        <v>108</v>
      </c>
      <c r="G75" s="114">
        <v>2521.83</v>
      </c>
      <c r="H75" s="151">
        <v>5000</v>
      </c>
      <c r="I75" s="151">
        <v>0</v>
      </c>
      <c r="J75" s="114">
        <v>2818.87</v>
      </c>
      <c r="K75" s="51">
        <f t="shared" si="6"/>
        <v>111.77874797270235</v>
      </c>
      <c r="L75" s="98">
        <f t="shared" si="7"/>
        <v>56.377400000000002</v>
      </c>
    </row>
    <row r="76" spans="2:12" x14ac:dyDescent="0.2">
      <c r="B76" s="6"/>
      <c r="C76" s="6"/>
      <c r="D76" s="19"/>
      <c r="E76" s="6">
        <v>3232</v>
      </c>
      <c r="F76" s="66" t="s">
        <v>109</v>
      </c>
      <c r="G76" s="114">
        <v>34073.17</v>
      </c>
      <c r="H76" s="151">
        <v>93200</v>
      </c>
      <c r="I76" s="151">
        <v>0</v>
      </c>
      <c r="J76" s="114">
        <v>33650</v>
      </c>
      <c r="K76" s="51">
        <f t="shared" si="6"/>
        <v>98.758055091439985</v>
      </c>
      <c r="L76" s="98">
        <f t="shared" si="7"/>
        <v>36.105150214592271</v>
      </c>
    </row>
    <row r="77" spans="2:12" x14ac:dyDescent="0.2">
      <c r="B77" s="6"/>
      <c r="C77" s="6"/>
      <c r="D77" s="19"/>
      <c r="E77" s="6">
        <v>3233</v>
      </c>
      <c r="F77" s="66" t="s">
        <v>110</v>
      </c>
      <c r="G77" s="114">
        <v>0</v>
      </c>
      <c r="H77" s="151">
        <v>1000</v>
      </c>
      <c r="I77" s="151">
        <v>0</v>
      </c>
      <c r="J77" s="114">
        <v>0</v>
      </c>
      <c r="K77" s="51">
        <v>0</v>
      </c>
      <c r="L77" s="98">
        <f t="shared" si="7"/>
        <v>0</v>
      </c>
    </row>
    <row r="78" spans="2:12" x14ac:dyDescent="0.2">
      <c r="B78" s="6"/>
      <c r="C78" s="6"/>
      <c r="D78" s="6"/>
      <c r="E78" s="6">
        <v>3234</v>
      </c>
      <c r="F78" s="66" t="s">
        <v>111</v>
      </c>
      <c r="G78" s="114">
        <v>15841.46</v>
      </c>
      <c r="H78" s="151">
        <v>40000</v>
      </c>
      <c r="I78" s="151">
        <v>0</v>
      </c>
      <c r="J78" s="114">
        <v>14445.56</v>
      </c>
      <c r="K78" s="51">
        <f t="shared" si="6"/>
        <v>91.188312188396779</v>
      </c>
      <c r="L78" s="98">
        <f t="shared" si="7"/>
        <v>36.113900000000001</v>
      </c>
    </row>
    <row r="79" spans="2:12" x14ac:dyDescent="0.2">
      <c r="B79" s="6"/>
      <c r="C79" s="6"/>
      <c r="D79" s="6"/>
      <c r="E79" s="6">
        <v>3235</v>
      </c>
      <c r="F79" s="66" t="s">
        <v>112</v>
      </c>
      <c r="G79" s="114">
        <v>2143.92</v>
      </c>
      <c r="H79" s="151">
        <v>3000</v>
      </c>
      <c r="I79" s="151">
        <v>0</v>
      </c>
      <c r="J79" s="114">
        <v>1285.8499999999999</v>
      </c>
      <c r="K79" s="51">
        <f t="shared" si="6"/>
        <v>59.97658494719952</v>
      </c>
      <c r="L79" s="98">
        <f t="shared" si="7"/>
        <v>42.861666666666665</v>
      </c>
    </row>
    <row r="80" spans="2:12" x14ac:dyDescent="0.2">
      <c r="B80" s="6"/>
      <c r="C80" s="6"/>
      <c r="D80" s="6"/>
      <c r="E80" s="6">
        <v>3236</v>
      </c>
      <c r="F80" s="66" t="s">
        <v>113</v>
      </c>
      <c r="G80" s="114">
        <v>3521.91</v>
      </c>
      <c r="H80" s="151">
        <v>9000</v>
      </c>
      <c r="I80" s="151">
        <v>0</v>
      </c>
      <c r="J80" s="114">
        <v>6144.95</v>
      </c>
      <c r="K80" s="51">
        <f t="shared" si="6"/>
        <v>174.47776916502693</v>
      </c>
      <c r="L80" s="98">
        <f t="shared" si="7"/>
        <v>68.277222222222221</v>
      </c>
    </row>
    <row r="81" spans="2:12" x14ac:dyDescent="0.2">
      <c r="B81" s="6"/>
      <c r="C81" s="6"/>
      <c r="D81" s="6"/>
      <c r="E81" s="6">
        <v>3237</v>
      </c>
      <c r="F81" s="66" t="s">
        <v>114</v>
      </c>
      <c r="G81" s="114">
        <v>8618.31</v>
      </c>
      <c r="H81" s="151">
        <v>164400</v>
      </c>
      <c r="I81" s="151">
        <v>0</v>
      </c>
      <c r="J81" s="114">
        <v>41775.81</v>
      </c>
      <c r="K81" s="51">
        <f t="shared" si="6"/>
        <v>484.73320175301194</v>
      </c>
      <c r="L81" s="98">
        <f t="shared" si="7"/>
        <v>25.411076642335768</v>
      </c>
    </row>
    <row r="82" spans="2:12" x14ac:dyDescent="0.2">
      <c r="B82" s="6"/>
      <c r="C82" s="6"/>
      <c r="D82" s="6"/>
      <c r="E82" s="6">
        <v>3238</v>
      </c>
      <c r="F82" s="66" t="s">
        <v>115</v>
      </c>
      <c r="G82" s="114">
        <v>18187.29</v>
      </c>
      <c r="H82" s="151">
        <v>35000</v>
      </c>
      <c r="I82" s="151">
        <v>0</v>
      </c>
      <c r="J82" s="114">
        <v>13382.91</v>
      </c>
      <c r="K82" s="51">
        <f t="shared" si="6"/>
        <v>73.583859937351846</v>
      </c>
      <c r="L82" s="98">
        <f t="shared" si="7"/>
        <v>38.236885714285712</v>
      </c>
    </row>
    <row r="83" spans="2:12" x14ac:dyDescent="0.2">
      <c r="B83" s="6"/>
      <c r="C83" s="6"/>
      <c r="D83" s="6"/>
      <c r="E83" s="6">
        <v>3239</v>
      </c>
      <c r="F83" s="66" t="s">
        <v>116</v>
      </c>
      <c r="G83" s="114">
        <v>5400.25</v>
      </c>
      <c r="H83" s="151">
        <v>8200</v>
      </c>
      <c r="I83" s="151">
        <v>0</v>
      </c>
      <c r="J83" s="114">
        <v>4695.3900000000003</v>
      </c>
      <c r="K83" s="51">
        <f t="shared" si="6"/>
        <v>86.947641312902192</v>
      </c>
      <c r="L83" s="98">
        <f t="shared" si="7"/>
        <v>57.26085365853659</v>
      </c>
    </row>
    <row r="84" spans="2:12" ht="26.25" customHeight="1" x14ac:dyDescent="0.2">
      <c r="B84" s="6"/>
      <c r="C84" s="6"/>
      <c r="D84" s="19">
        <v>325</v>
      </c>
      <c r="E84" s="19"/>
      <c r="F84" s="121" t="s">
        <v>179</v>
      </c>
      <c r="G84" s="44">
        <f>G85</f>
        <v>10151.57</v>
      </c>
      <c r="H84" s="44">
        <f>H85</f>
        <v>20000</v>
      </c>
      <c r="I84" s="44">
        <f>I85</f>
        <v>0</v>
      </c>
      <c r="J84" s="44">
        <f>J85</f>
        <v>9993.89</v>
      </c>
      <c r="K84" s="50">
        <v>0</v>
      </c>
      <c r="L84" s="97">
        <f t="shared" si="7"/>
        <v>49.969450000000002</v>
      </c>
    </row>
    <row r="85" spans="2:12" ht="26.25" customHeight="1" x14ac:dyDescent="0.2">
      <c r="B85" s="6"/>
      <c r="C85" s="6"/>
      <c r="D85" s="119"/>
      <c r="E85" s="122" t="s">
        <v>180</v>
      </c>
      <c r="F85" s="122" t="s">
        <v>181</v>
      </c>
      <c r="G85" s="139">
        <v>10151.57</v>
      </c>
      <c r="H85" s="118">
        <v>20000</v>
      </c>
      <c r="I85" s="120">
        <v>0</v>
      </c>
      <c r="J85" s="139">
        <v>9993.89</v>
      </c>
      <c r="K85" s="51">
        <v>0</v>
      </c>
      <c r="L85" s="98">
        <f t="shared" si="7"/>
        <v>49.969450000000002</v>
      </c>
    </row>
    <row r="86" spans="2:12" ht="17.25" customHeight="1" x14ac:dyDescent="0.2">
      <c r="B86" s="6"/>
      <c r="C86" s="6"/>
      <c r="D86" s="19">
        <v>329</v>
      </c>
      <c r="E86" s="19"/>
      <c r="F86" s="64" t="s">
        <v>117</v>
      </c>
      <c r="G86" s="44">
        <f>G87+G88+G89+G90+G91+G92+G93</f>
        <v>21698.75</v>
      </c>
      <c r="H86" s="44">
        <f>H87+H88+H89+H90+H91+H92+H93</f>
        <v>66500</v>
      </c>
      <c r="I86" s="44">
        <f>I87+I88+I89+I90+I91+I92+I93</f>
        <v>0</v>
      </c>
      <c r="J86" s="44">
        <f>J87+J88+J89+J90+J91+J92+J93</f>
        <v>38727.150000000009</v>
      </c>
      <c r="K86" s="50">
        <f t="shared" si="6"/>
        <v>178.47640993144771</v>
      </c>
      <c r="L86" s="97">
        <f t="shared" si="7"/>
        <v>58.2363157894737</v>
      </c>
    </row>
    <row r="87" spans="2:12" ht="25.5" x14ac:dyDescent="0.2">
      <c r="B87" s="6"/>
      <c r="C87" s="6"/>
      <c r="D87" s="6"/>
      <c r="E87" s="6">
        <v>3291</v>
      </c>
      <c r="F87" s="66" t="s">
        <v>118</v>
      </c>
      <c r="G87" s="114">
        <v>6297.83</v>
      </c>
      <c r="H87" s="133">
        <v>14000</v>
      </c>
      <c r="I87" s="133">
        <v>0</v>
      </c>
      <c r="J87" s="114">
        <v>13593.69</v>
      </c>
      <c r="K87" s="51">
        <f t="shared" si="6"/>
        <v>215.84720451330065</v>
      </c>
      <c r="L87" s="98">
        <f t="shared" ref="L87:L98" si="8">J87/H87*100</f>
        <v>97.09778571428572</v>
      </c>
    </row>
    <row r="88" spans="2:12" ht="13.5" customHeight="1" x14ac:dyDescent="0.2">
      <c r="B88" s="6"/>
      <c r="C88" s="6"/>
      <c r="D88" s="6"/>
      <c r="E88" s="6">
        <v>3292</v>
      </c>
      <c r="F88" s="66" t="s">
        <v>119</v>
      </c>
      <c r="G88" s="114">
        <v>8467.58</v>
      </c>
      <c r="H88" s="133">
        <v>20000</v>
      </c>
      <c r="I88" s="133">
        <v>0</v>
      </c>
      <c r="J88" s="114">
        <v>21855.360000000001</v>
      </c>
      <c r="K88" s="51">
        <f t="shared" si="6"/>
        <v>258.10633026201111</v>
      </c>
      <c r="L88" s="98">
        <f t="shared" si="8"/>
        <v>109.27679999999999</v>
      </c>
    </row>
    <row r="89" spans="2:12" ht="13.5" customHeight="1" x14ac:dyDescent="0.2">
      <c r="B89" s="6"/>
      <c r="C89" s="6"/>
      <c r="D89" s="6"/>
      <c r="E89" s="6">
        <v>3293</v>
      </c>
      <c r="F89" s="66" t="s">
        <v>120</v>
      </c>
      <c r="G89" s="114">
        <v>1715.85</v>
      </c>
      <c r="H89" s="133">
        <v>2000</v>
      </c>
      <c r="I89" s="133">
        <v>0</v>
      </c>
      <c r="J89" s="114">
        <v>50</v>
      </c>
      <c r="K89" s="51">
        <f t="shared" si="6"/>
        <v>2.914007634700003</v>
      </c>
      <c r="L89" s="98">
        <f t="shared" si="8"/>
        <v>2.5</v>
      </c>
    </row>
    <row r="90" spans="2:12" x14ac:dyDescent="0.2">
      <c r="B90" s="6"/>
      <c r="C90" s="6"/>
      <c r="D90" s="6"/>
      <c r="E90" s="6">
        <v>3294</v>
      </c>
      <c r="F90" s="66" t="s">
        <v>121</v>
      </c>
      <c r="G90" s="114">
        <v>1379.7</v>
      </c>
      <c r="H90" s="133">
        <v>3000</v>
      </c>
      <c r="I90" s="133">
        <v>0</v>
      </c>
      <c r="J90" s="114">
        <v>1492.8</v>
      </c>
      <c r="K90" s="51">
        <f t="shared" si="6"/>
        <v>108.19743422483148</v>
      </c>
      <c r="L90" s="98">
        <f t="shared" si="8"/>
        <v>49.76</v>
      </c>
    </row>
    <row r="91" spans="2:12" ht="14.25" customHeight="1" x14ac:dyDescent="0.2">
      <c r="B91" s="6"/>
      <c r="C91" s="6"/>
      <c r="D91" s="6"/>
      <c r="E91" s="6">
        <v>3295</v>
      </c>
      <c r="F91" s="67" t="s">
        <v>122</v>
      </c>
      <c r="G91" s="114">
        <v>1199.78</v>
      </c>
      <c r="H91" s="133">
        <v>8000</v>
      </c>
      <c r="I91" s="133">
        <v>0</v>
      </c>
      <c r="J91" s="114">
        <v>955.8</v>
      </c>
      <c r="K91" s="51">
        <f t="shared" si="6"/>
        <v>79.664605177615897</v>
      </c>
      <c r="L91" s="98">
        <f t="shared" si="8"/>
        <v>11.9475</v>
      </c>
    </row>
    <row r="92" spans="2:12" ht="14.25" customHeight="1" x14ac:dyDescent="0.2">
      <c r="B92" s="6"/>
      <c r="C92" s="6"/>
      <c r="D92" s="6"/>
      <c r="E92" s="6">
        <v>3296</v>
      </c>
      <c r="F92" s="68" t="s">
        <v>123</v>
      </c>
      <c r="G92" s="114">
        <v>2553.0100000000002</v>
      </c>
      <c r="H92" s="133">
        <v>14000</v>
      </c>
      <c r="I92" s="133">
        <v>0</v>
      </c>
      <c r="J92" s="114">
        <v>0</v>
      </c>
      <c r="K92" s="51">
        <f t="shared" si="6"/>
        <v>0</v>
      </c>
      <c r="L92" s="98">
        <f t="shared" si="8"/>
        <v>0</v>
      </c>
    </row>
    <row r="93" spans="2:12" ht="15" customHeight="1" x14ac:dyDescent="0.2">
      <c r="B93" s="6"/>
      <c r="C93" s="6"/>
      <c r="D93" s="6"/>
      <c r="E93" s="6">
        <v>3299</v>
      </c>
      <c r="F93" s="66" t="s">
        <v>117</v>
      </c>
      <c r="G93" s="114">
        <v>85</v>
      </c>
      <c r="H93" s="133">
        <v>5500</v>
      </c>
      <c r="I93" s="133">
        <v>0</v>
      </c>
      <c r="J93" s="114">
        <v>779.5</v>
      </c>
      <c r="K93" s="51">
        <f t="shared" si="6"/>
        <v>917.05882352941171</v>
      </c>
      <c r="L93" s="98">
        <f t="shared" si="8"/>
        <v>14.172727272727274</v>
      </c>
    </row>
    <row r="94" spans="2:12" ht="15" customHeight="1" x14ac:dyDescent="0.2">
      <c r="B94" s="6"/>
      <c r="C94" s="19">
        <v>34</v>
      </c>
      <c r="D94" s="19"/>
      <c r="E94" s="19"/>
      <c r="F94" s="64" t="s">
        <v>58</v>
      </c>
      <c r="G94" s="44">
        <f>G95</f>
        <v>6929.69</v>
      </c>
      <c r="H94" s="44">
        <f>H95</f>
        <v>17000</v>
      </c>
      <c r="I94" s="44">
        <f>I95</f>
        <v>0</v>
      </c>
      <c r="J94" s="44">
        <f>J95</f>
        <v>1497.14</v>
      </c>
      <c r="K94" s="50">
        <f t="shared" si="6"/>
        <v>21.604718248579665</v>
      </c>
      <c r="L94" s="97">
        <f t="shared" si="8"/>
        <v>8.8067058823529418</v>
      </c>
    </row>
    <row r="95" spans="2:12" ht="15" customHeight="1" x14ac:dyDescent="0.2">
      <c r="B95" s="6"/>
      <c r="C95" s="6"/>
      <c r="D95" s="19">
        <v>343</v>
      </c>
      <c r="E95" s="19"/>
      <c r="F95" s="64" t="s">
        <v>124</v>
      </c>
      <c r="G95" s="44">
        <f>G96+G98</f>
        <v>6929.69</v>
      </c>
      <c r="H95" s="44">
        <f>H96+H97+H98</f>
        <v>17000</v>
      </c>
      <c r="I95" s="44">
        <f>I96+I97+I98</f>
        <v>0</v>
      </c>
      <c r="J95" s="44">
        <f>J96+J98</f>
        <v>1497.14</v>
      </c>
      <c r="K95" s="50">
        <f t="shared" si="6"/>
        <v>21.604718248579665</v>
      </c>
      <c r="L95" s="97">
        <f t="shared" si="8"/>
        <v>8.8067058823529418</v>
      </c>
    </row>
    <row r="96" spans="2:12" ht="16.5" customHeight="1" x14ac:dyDescent="0.2">
      <c r="B96" s="6"/>
      <c r="C96" s="6"/>
      <c r="D96" s="19"/>
      <c r="E96" s="6">
        <v>3431</v>
      </c>
      <c r="F96" s="66" t="s">
        <v>125</v>
      </c>
      <c r="G96" s="114">
        <v>1787.29</v>
      </c>
      <c r="H96" s="133">
        <v>3000</v>
      </c>
      <c r="I96" s="133">
        <v>0</v>
      </c>
      <c r="J96" s="114">
        <v>1487.23</v>
      </c>
      <c r="K96" s="51">
        <f t="shared" si="6"/>
        <v>83.211454212802622</v>
      </c>
      <c r="L96" s="98">
        <f t="shared" si="8"/>
        <v>49.574333333333328</v>
      </c>
    </row>
    <row r="97" spans="2:12" ht="25.5" customHeight="1" x14ac:dyDescent="0.2">
      <c r="B97" s="6"/>
      <c r="C97" s="6"/>
      <c r="D97" s="19"/>
      <c r="E97" s="6">
        <v>3432</v>
      </c>
      <c r="F97" s="66" t="s">
        <v>126</v>
      </c>
      <c r="G97" s="114">
        <v>0</v>
      </c>
      <c r="H97" s="133">
        <v>0</v>
      </c>
      <c r="I97" s="133">
        <v>0</v>
      </c>
      <c r="J97" s="114">
        <v>0</v>
      </c>
      <c r="K97" s="51">
        <v>0</v>
      </c>
      <c r="L97" s="98">
        <v>0</v>
      </c>
    </row>
    <row r="98" spans="2:12" ht="16.5" customHeight="1" x14ac:dyDescent="0.2">
      <c r="B98" s="6"/>
      <c r="C98" s="123"/>
      <c r="D98" s="124"/>
      <c r="E98" s="123">
        <v>3433</v>
      </c>
      <c r="F98" s="125" t="s">
        <v>127</v>
      </c>
      <c r="G98" s="114">
        <v>5142.3999999999996</v>
      </c>
      <c r="H98" s="133">
        <v>14000</v>
      </c>
      <c r="I98" s="133">
        <v>0</v>
      </c>
      <c r="J98" s="114">
        <v>9.91</v>
      </c>
      <c r="K98" s="126">
        <f t="shared" si="6"/>
        <v>0.19271157436216554</v>
      </c>
      <c r="L98" s="98">
        <f t="shared" si="8"/>
        <v>7.0785714285714285E-2</v>
      </c>
    </row>
    <row r="99" spans="2:12" ht="26.25" customHeight="1" x14ac:dyDescent="0.2">
      <c r="B99" s="6"/>
      <c r="C99" s="19">
        <v>38</v>
      </c>
      <c r="D99" s="19"/>
      <c r="E99" s="19"/>
      <c r="F99" s="127" t="s">
        <v>182</v>
      </c>
      <c r="G99" s="128">
        <f t="shared" ref="G99:J99" si="9">G100</f>
        <v>60</v>
      </c>
      <c r="H99" s="128">
        <f t="shared" si="9"/>
        <v>0</v>
      </c>
      <c r="I99" s="128">
        <f t="shared" si="9"/>
        <v>0</v>
      </c>
      <c r="J99" s="128">
        <f t="shared" si="9"/>
        <v>295</v>
      </c>
      <c r="K99" s="149">
        <v>0</v>
      </c>
      <c r="L99" s="157">
        <v>0</v>
      </c>
    </row>
    <row r="100" spans="2:12" ht="19.5" customHeight="1" x14ac:dyDescent="0.2">
      <c r="B100" s="6"/>
      <c r="C100" s="19"/>
      <c r="D100" s="19">
        <v>383</v>
      </c>
      <c r="E100" s="19"/>
      <c r="F100" s="129" t="s">
        <v>183</v>
      </c>
      <c r="G100" s="128">
        <f>G102</f>
        <v>60</v>
      </c>
      <c r="H100" s="128">
        <f>H102</f>
        <v>0</v>
      </c>
      <c r="I100" s="128">
        <f>I102</f>
        <v>0</v>
      </c>
      <c r="J100" s="128">
        <f>J101+J102</f>
        <v>295</v>
      </c>
      <c r="K100" s="149">
        <v>0</v>
      </c>
      <c r="L100" s="157">
        <v>0</v>
      </c>
    </row>
    <row r="101" spans="2:12" ht="19.5" customHeight="1" x14ac:dyDescent="0.2">
      <c r="B101" s="6"/>
      <c r="C101" s="19"/>
      <c r="D101" s="19"/>
      <c r="E101" s="6">
        <v>3831</v>
      </c>
      <c r="F101" s="154" t="s">
        <v>193</v>
      </c>
      <c r="G101" s="117">
        <v>0</v>
      </c>
      <c r="H101" s="117">
        <v>0</v>
      </c>
      <c r="I101" s="117">
        <v>0</v>
      </c>
      <c r="J101" s="117">
        <v>265</v>
      </c>
      <c r="K101" s="126">
        <v>0</v>
      </c>
      <c r="L101" s="158">
        <v>0</v>
      </c>
    </row>
    <row r="102" spans="2:12" ht="21.75" customHeight="1" x14ac:dyDescent="0.2">
      <c r="B102" s="6"/>
      <c r="C102" s="19"/>
      <c r="D102" s="19"/>
      <c r="E102" s="152" t="s">
        <v>184</v>
      </c>
      <c r="F102" s="153" t="s">
        <v>185</v>
      </c>
      <c r="G102" s="51">
        <v>60</v>
      </c>
      <c r="H102" s="43">
        <v>0</v>
      </c>
      <c r="I102" s="43">
        <v>0</v>
      </c>
      <c r="J102" s="117">
        <v>30</v>
      </c>
      <c r="K102" s="126">
        <v>0</v>
      </c>
      <c r="L102" s="158">
        <v>0</v>
      </c>
    </row>
    <row r="103" spans="2:12" ht="18" customHeight="1" x14ac:dyDescent="0.2">
      <c r="B103" s="8">
        <v>4</v>
      </c>
      <c r="C103" s="8"/>
      <c r="D103" s="8"/>
      <c r="E103" s="8"/>
      <c r="F103" s="17" t="s">
        <v>6</v>
      </c>
      <c r="G103" s="44">
        <f>G104+G107</f>
        <v>93688.790000000008</v>
      </c>
      <c r="H103" s="44">
        <f>H104+H107+H118</f>
        <v>371300</v>
      </c>
      <c r="I103" s="44">
        <f>I104+I107+I118</f>
        <v>0</v>
      </c>
      <c r="J103" s="44">
        <f>J104+J107+J118</f>
        <v>155577.57</v>
      </c>
      <c r="K103" s="50">
        <f t="shared" si="6"/>
        <v>166.05782826312517</v>
      </c>
      <c r="L103" s="98">
        <f t="shared" ref="L103:L107" si="10">J103/H103*100</f>
        <v>41.900772959870721</v>
      </c>
    </row>
    <row r="104" spans="2:12" ht="25.5" x14ac:dyDescent="0.2">
      <c r="B104" s="9"/>
      <c r="C104" s="5">
        <v>41</v>
      </c>
      <c r="D104" s="5"/>
      <c r="E104" s="5"/>
      <c r="F104" s="17" t="s">
        <v>7</v>
      </c>
      <c r="G104" s="44">
        <f t="shared" ref="G104:J105" si="11">G105</f>
        <v>0</v>
      </c>
      <c r="H104" s="44">
        <f t="shared" si="11"/>
        <v>260</v>
      </c>
      <c r="I104" s="44">
        <f t="shared" si="11"/>
        <v>0</v>
      </c>
      <c r="J104" s="44">
        <f t="shared" si="11"/>
        <v>255.55</v>
      </c>
      <c r="K104" s="50">
        <v>0</v>
      </c>
      <c r="L104" s="98">
        <f t="shared" si="10"/>
        <v>98.288461538461547</v>
      </c>
    </row>
    <row r="105" spans="2:12" ht="17.25" customHeight="1" x14ac:dyDescent="0.2">
      <c r="B105" s="9"/>
      <c r="C105" s="9"/>
      <c r="D105" s="19">
        <v>412</v>
      </c>
      <c r="E105" s="19"/>
      <c r="F105" s="19" t="s">
        <v>128</v>
      </c>
      <c r="G105" s="50">
        <f t="shared" si="11"/>
        <v>0</v>
      </c>
      <c r="H105" s="50">
        <f t="shared" si="11"/>
        <v>260</v>
      </c>
      <c r="I105" s="50">
        <f t="shared" si="11"/>
        <v>0</v>
      </c>
      <c r="J105" s="50">
        <f t="shared" si="11"/>
        <v>255.55</v>
      </c>
      <c r="K105" s="50">
        <v>0</v>
      </c>
      <c r="L105" s="98">
        <f t="shared" si="10"/>
        <v>98.288461538461547</v>
      </c>
    </row>
    <row r="106" spans="2:12" ht="16.5" customHeight="1" x14ac:dyDescent="0.2">
      <c r="B106" s="9"/>
      <c r="C106" s="9"/>
      <c r="D106" s="19"/>
      <c r="E106" s="6">
        <v>4123</v>
      </c>
      <c r="F106" s="6" t="s">
        <v>129</v>
      </c>
      <c r="G106" s="51">
        <v>0</v>
      </c>
      <c r="H106" s="43">
        <v>260</v>
      </c>
      <c r="I106" s="140">
        <v>0</v>
      </c>
      <c r="J106" s="51">
        <v>255.55</v>
      </c>
      <c r="K106" s="50">
        <v>0</v>
      </c>
      <c r="L106" s="98">
        <f t="shared" si="10"/>
        <v>98.288461538461547</v>
      </c>
    </row>
    <row r="107" spans="2:12" ht="27" customHeight="1" x14ac:dyDescent="0.2">
      <c r="B107" s="9"/>
      <c r="C107" s="5">
        <v>42</v>
      </c>
      <c r="D107" s="6"/>
      <c r="E107" s="6"/>
      <c r="F107" s="17" t="s">
        <v>62</v>
      </c>
      <c r="G107" s="73">
        <f>G110</f>
        <v>93688.790000000008</v>
      </c>
      <c r="H107" s="44">
        <f>H108+H110+H116</f>
        <v>212040</v>
      </c>
      <c r="I107" s="141">
        <f>I108+I110</f>
        <v>0</v>
      </c>
      <c r="J107" s="44">
        <f>J108+J110+J116</f>
        <v>81397.149999999994</v>
      </c>
      <c r="K107" s="50">
        <f t="shared" si="6"/>
        <v>86.880351427315901</v>
      </c>
      <c r="L107" s="98">
        <f t="shared" si="10"/>
        <v>38.38763912469345</v>
      </c>
    </row>
    <row r="108" spans="2:12" ht="17.25" customHeight="1" x14ac:dyDescent="0.2">
      <c r="B108" s="9"/>
      <c r="C108" s="5"/>
      <c r="D108" s="19">
        <v>421</v>
      </c>
      <c r="E108" s="6"/>
      <c r="F108" s="17" t="s">
        <v>138</v>
      </c>
      <c r="G108" s="73">
        <f>G109</f>
        <v>0</v>
      </c>
      <c r="H108" s="73">
        <f>H109</f>
        <v>0</v>
      </c>
      <c r="I108" s="141">
        <f>I109</f>
        <v>0</v>
      </c>
      <c r="J108" s="44">
        <f>J109</f>
        <v>0</v>
      </c>
      <c r="K108" s="50">
        <v>0</v>
      </c>
      <c r="L108" s="97">
        <v>0</v>
      </c>
    </row>
    <row r="109" spans="2:12" ht="18" customHeight="1" x14ac:dyDescent="0.2">
      <c r="B109" s="9"/>
      <c r="C109" s="5"/>
      <c r="D109" s="6"/>
      <c r="E109" s="6">
        <v>4212</v>
      </c>
      <c r="F109" s="18" t="s">
        <v>139</v>
      </c>
      <c r="G109" s="72">
        <v>0</v>
      </c>
      <c r="H109" s="72">
        <v>0</v>
      </c>
      <c r="I109" s="142">
        <v>0</v>
      </c>
      <c r="J109" s="43">
        <v>0</v>
      </c>
      <c r="K109" s="51">
        <v>0</v>
      </c>
      <c r="L109" s="98">
        <v>0</v>
      </c>
    </row>
    <row r="110" spans="2:12" ht="15.75" customHeight="1" x14ac:dyDescent="0.2">
      <c r="B110" s="9"/>
      <c r="C110" s="9"/>
      <c r="D110" s="19">
        <v>422</v>
      </c>
      <c r="E110" s="6"/>
      <c r="F110" s="19" t="s">
        <v>130</v>
      </c>
      <c r="G110" s="55">
        <f>G111+G112+G113+G114+G115</f>
        <v>93688.790000000008</v>
      </c>
      <c r="H110" s="55">
        <f>H111+H112+H113+H114+H115</f>
        <v>212040</v>
      </c>
      <c r="I110" s="143">
        <f>I111+I112+I113+I114+I115</f>
        <v>0</v>
      </c>
      <c r="J110" s="55">
        <f>J111+J112+J113+J114+J115</f>
        <v>55392.149999999994</v>
      </c>
      <c r="K110" s="50">
        <f t="shared" si="6"/>
        <v>59.123562167896495</v>
      </c>
      <c r="L110" s="97">
        <f t="shared" ref="L110:L120" si="12">J110/H110*100</f>
        <v>26.123443689869834</v>
      </c>
    </row>
    <row r="111" spans="2:12" ht="16.5" customHeight="1" x14ac:dyDescent="0.2">
      <c r="B111" s="9"/>
      <c r="C111" s="9"/>
      <c r="D111" s="6"/>
      <c r="E111" s="6">
        <v>4221</v>
      </c>
      <c r="F111" s="6" t="s">
        <v>131</v>
      </c>
      <c r="G111" s="114">
        <v>57051.63</v>
      </c>
      <c r="H111" s="132">
        <v>44700</v>
      </c>
      <c r="I111" s="132">
        <v>0</v>
      </c>
      <c r="J111" s="114">
        <v>12177.75</v>
      </c>
      <c r="K111" s="51">
        <f t="shared" si="6"/>
        <v>21.345139481553815</v>
      </c>
      <c r="L111" s="98">
        <f t="shared" si="12"/>
        <v>27.243288590604024</v>
      </c>
    </row>
    <row r="112" spans="2:12" ht="17.25" customHeight="1" x14ac:dyDescent="0.2">
      <c r="B112" s="9"/>
      <c r="C112" s="9"/>
      <c r="D112" s="6"/>
      <c r="E112" s="6">
        <v>4222</v>
      </c>
      <c r="F112" s="6" t="s">
        <v>132</v>
      </c>
      <c r="G112" s="114">
        <v>688.97</v>
      </c>
      <c r="H112" s="56">
        <v>0</v>
      </c>
      <c r="I112" s="144">
        <v>0</v>
      </c>
      <c r="J112" s="114">
        <v>1160.43</v>
      </c>
      <c r="K112" s="51">
        <f t="shared" si="6"/>
        <v>168.42968489194016</v>
      </c>
      <c r="L112" s="98">
        <v>0</v>
      </c>
    </row>
    <row r="113" spans="2:12" ht="15" customHeight="1" x14ac:dyDescent="0.2">
      <c r="B113" s="9"/>
      <c r="C113" s="9"/>
      <c r="D113" s="6"/>
      <c r="E113" s="6">
        <v>4223</v>
      </c>
      <c r="F113" s="6" t="s">
        <v>133</v>
      </c>
      <c r="G113" s="130">
        <v>0</v>
      </c>
      <c r="H113" s="56">
        <v>10000</v>
      </c>
      <c r="I113" s="144">
        <v>0</v>
      </c>
      <c r="J113" s="130">
        <v>0</v>
      </c>
      <c r="K113" s="51">
        <v>0</v>
      </c>
      <c r="L113" s="98">
        <f t="shared" si="12"/>
        <v>0</v>
      </c>
    </row>
    <row r="114" spans="2:12" ht="15" customHeight="1" x14ac:dyDescent="0.2">
      <c r="B114" s="9"/>
      <c r="C114" s="9"/>
      <c r="D114" s="6"/>
      <c r="E114" s="6">
        <v>4224</v>
      </c>
      <c r="F114" s="6" t="s">
        <v>134</v>
      </c>
      <c r="G114" s="114">
        <v>31170.7</v>
      </c>
      <c r="H114" s="56">
        <v>135340</v>
      </c>
      <c r="I114" s="144">
        <v>0</v>
      </c>
      <c r="J114" s="114">
        <v>27467.99</v>
      </c>
      <c r="K114" s="51">
        <f t="shared" si="6"/>
        <v>88.121184317323639</v>
      </c>
      <c r="L114" s="98">
        <f t="shared" si="12"/>
        <v>20.295544554455446</v>
      </c>
    </row>
    <row r="115" spans="2:12" ht="16.5" customHeight="1" x14ac:dyDescent="0.2">
      <c r="B115" s="9"/>
      <c r="C115" s="9"/>
      <c r="D115" s="6"/>
      <c r="E115" s="6">
        <v>4227</v>
      </c>
      <c r="F115" s="134" t="s">
        <v>135</v>
      </c>
      <c r="G115" s="114">
        <v>4777.49</v>
      </c>
      <c r="H115" s="135">
        <v>22000</v>
      </c>
      <c r="I115" s="145">
        <v>0</v>
      </c>
      <c r="J115" s="114">
        <v>14585.98</v>
      </c>
      <c r="K115" s="51">
        <f t="shared" si="6"/>
        <v>305.30634287041943</v>
      </c>
      <c r="L115" s="98">
        <f t="shared" si="12"/>
        <v>66.299909090909097</v>
      </c>
    </row>
    <row r="116" spans="2:12" ht="16.5" customHeight="1" x14ac:dyDescent="0.2">
      <c r="B116" s="9"/>
      <c r="C116" s="9"/>
      <c r="D116" s="19">
        <v>423</v>
      </c>
      <c r="E116" s="19"/>
      <c r="F116" s="155" t="s">
        <v>194</v>
      </c>
      <c r="G116" s="156">
        <f>G117</f>
        <v>0</v>
      </c>
      <c r="H116" s="156">
        <f>H117</f>
        <v>0</v>
      </c>
      <c r="I116" s="156">
        <f>I117</f>
        <v>0</v>
      </c>
      <c r="J116" s="156">
        <f>J117</f>
        <v>26005</v>
      </c>
      <c r="K116" s="50">
        <v>0</v>
      </c>
      <c r="L116" s="97">
        <v>0</v>
      </c>
    </row>
    <row r="117" spans="2:12" ht="16.5" customHeight="1" x14ac:dyDescent="0.25">
      <c r="B117" s="9"/>
      <c r="C117" s="9"/>
      <c r="D117" s="6"/>
      <c r="E117" s="6">
        <v>4231</v>
      </c>
      <c r="F117" s="138" t="s">
        <v>186</v>
      </c>
      <c r="G117" s="136">
        <v>0</v>
      </c>
      <c r="H117" s="137">
        <v>0</v>
      </c>
      <c r="I117" s="146">
        <v>0</v>
      </c>
      <c r="J117" s="114">
        <v>26005</v>
      </c>
      <c r="K117" s="51">
        <v>0</v>
      </c>
      <c r="L117" s="98">
        <v>0</v>
      </c>
    </row>
    <row r="118" spans="2:12" ht="25.5" x14ac:dyDescent="0.2">
      <c r="B118" s="60"/>
      <c r="C118" s="71">
        <v>45</v>
      </c>
      <c r="D118" s="71"/>
      <c r="E118" s="71"/>
      <c r="F118" s="70" t="s">
        <v>136</v>
      </c>
      <c r="G118" s="50">
        <f>G119</f>
        <v>0</v>
      </c>
      <c r="H118" s="50">
        <f>H119</f>
        <v>159000</v>
      </c>
      <c r="I118" s="50">
        <f>I119</f>
        <v>0</v>
      </c>
      <c r="J118" s="50">
        <f>J119</f>
        <v>73924.87</v>
      </c>
      <c r="K118" s="50">
        <v>0</v>
      </c>
      <c r="L118" s="97">
        <f t="shared" si="12"/>
        <v>46.493628930817607</v>
      </c>
    </row>
    <row r="119" spans="2:12" ht="15.75" customHeight="1" x14ac:dyDescent="0.2">
      <c r="B119" s="60"/>
      <c r="C119" s="60"/>
      <c r="D119" s="74">
        <v>451</v>
      </c>
      <c r="E119" s="60"/>
      <c r="F119" s="60" t="s">
        <v>137</v>
      </c>
      <c r="G119" s="51">
        <f>G126</f>
        <v>0</v>
      </c>
      <c r="H119" s="51">
        <f>H120</f>
        <v>159000</v>
      </c>
      <c r="I119" s="51">
        <v>0</v>
      </c>
      <c r="J119" s="51">
        <f>J120</f>
        <v>73924.87</v>
      </c>
      <c r="K119" s="51">
        <v>0</v>
      </c>
      <c r="L119" s="98">
        <f t="shared" si="12"/>
        <v>46.493628930817607</v>
      </c>
    </row>
    <row r="120" spans="2:12" ht="17.25" customHeight="1" x14ac:dyDescent="0.2">
      <c r="B120" s="76"/>
      <c r="C120" s="76"/>
      <c r="D120" s="76"/>
      <c r="E120" s="77">
        <v>4511</v>
      </c>
      <c r="F120" s="69" t="s">
        <v>137</v>
      </c>
      <c r="G120" s="51">
        <v>0</v>
      </c>
      <c r="H120" s="51">
        <v>159000</v>
      </c>
      <c r="I120" s="51">
        <v>0</v>
      </c>
      <c r="J120" s="51">
        <v>73924.87</v>
      </c>
      <c r="K120" s="51">
        <v>0</v>
      </c>
      <c r="L120" s="98">
        <f t="shared" si="12"/>
        <v>46.493628930817607</v>
      </c>
    </row>
  </sheetData>
  <protectedRanges>
    <protectedRange algorithmName="SHA-512" hashValue="R8frfBQ/MhInQYm+jLEgMwgPwCkrGPIUaxyIFLRSCn/+fIsUU6bmJDax/r7gTh2PEAEvgODYwg0rRRjqSM/oww==" saltValue="tbZzHO5lCNHCDH5y3XGZag==" spinCount="100000" sqref="J57" name="Range1_1"/>
    <protectedRange algorithmName="SHA-512" hashValue="R8frfBQ/MhInQYm+jLEgMwgPwCkrGPIUaxyIFLRSCn/+fIsUU6bmJDax/r7gTh2PEAEvgODYwg0rRRjqSM/oww==" saltValue="tbZzHO5lCNHCDH5y3XGZag==" spinCount="100000" sqref="J59:J60 G59:G60" name="Range1_2"/>
    <protectedRange algorithmName="SHA-512" hashValue="R8frfBQ/MhInQYm+jLEgMwgPwCkrGPIUaxyIFLRSCn/+fIsUU6bmJDax/r7gTh2PEAEvgODYwg0rRRjqSM/oww==" saltValue="tbZzHO5lCNHCDH5y3XGZag==" spinCount="100000" sqref="J63:J66 G63:G66" name="Range1_3"/>
    <protectedRange algorithmName="SHA-512" hashValue="R8frfBQ/MhInQYm+jLEgMwgPwCkrGPIUaxyIFLRSCn/+fIsUU6bmJDax/r7gTh2PEAEvgODYwg0rRRjqSM/oww==" saltValue="tbZzHO5lCNHCDH5y3XGZag==" spinCount="100000" sqref="J68:J72 G68:G72" name="Range1_4"/>
    <protectedRange algorithmName="SHA-512" hashValue="R8frfBQ/MhInQYm+jLEgMwgPwCkrGPIUaxyIFLRSCn/+fIsUU6bmJDax/r7gTh2PEAEvgODYwg0rRRjqSM/oww==" saltValue="tbZzHO5lCNHCDH5y3XGZag==" spinCount="100000" sqref="J73 G73" name="Range1_5"/>
    <protectedRange algorithmName="SHA-512" hashValue="R8frfBQ/MhInQYm+jLEgMwgPwCkrGPIUaxyIFLRSCn/+fIsUU6bmJDax/r7gTh2PEAEvgODYwg0rRRjqSM/oww==" saltValue="tbZzHO5lCNHCDH5y3XGZag==" spinCount="100000" sqref="J75:J76 G75:G76" name="Range1_6"/>
    <protectedRange algorithmName="SHA-512" hashValue="R8frfBQ/MhInQYm+jLEgMwgPwCkrGPIUaxyIFLRSCn/+fIsUU6bmJDax/r7gTh2PEAEvgODYwg0rRRjqSM/oww==" saltValue="tbZzHO5lCNHCDH5y3XGZag==" spinCount="100000" sqref="J77:J83 G77:G83" name="Range1_7"/>
    <protectedRange algorithmName="SHA-512" hashValue="R8frfBQ/MhInQYm+jLEgMwgPwCkrGPIUaxyIFLRSCn/+fIsUU6bmJDax/r7gTh2PEAEvgODYwg0rRRjqSM/oww==" saltValue="tbZzHO5lCNHCDH5y3XGZag==" spinCount="100000" sqref="F84" name="Range1_9"/>
    <protectedRange algorithmName="SHA-512" hashValue="R8frfBQ/MhInQYm+jLEgMwgPwCkrGPIUaxyIFLRSCn/+fIsUU6bmJDax/r7gTh2PEAEvgODYwg0rRRjqSM/oww==" saltValue="tbZzHO5lCNHCDH5y3XGZag==" spinCount="100000" sqref="E85" name="Range1_10"/>
    <protectedRange algorithmName="SHA-512" hashValue="R8frfBQ/MhInQYm+jLEgMwgPwCkrGPIUaxyIFLRSCn/+fIsUU6bmJDax/r7gTh2PEAEvgODYwg0rRRjqSM/oww==" saltValue="tbZzHO5lCNHCDH5y3XGZag==" spinCount="100000" sqref="F85" name="Range1_11"/>
    <protectedRange algorithmName="SHA-512" hashValue="R8frfBQ/MhInQYm+jLEgMwgPwCkrGPIUaxyIFLRSCn/+fIsUU6bmJDax/r7gTh2PEAEvgODYwg0rRRjqSM/oww==" saltValue="tbZzHO5lCNHCDH5y3XGZag==" spinCount="100000" sqref="J85 G85" name="Range1_12"/>
    <protectedRange algorithmName="SHA-512" hashValue="R8frfBQ/MhInQYm+jLEgMwgPwCkrGPIUaxyIFLRSCn/+fIsUU6bmJDax/r7gTh2PEAEvgODYwg0rRRjqSM/oww==" saltValue="tbZzHO5lCNHCDH5y3XGZag==" spinCount="100000" sqref="J87:J93 G87:G93" name="Range1_13"/>
    <protectedRange algorithmName="SHA-512" hashValue="R8frfBQ/MhInQYm+jLEgMwgPwCkrGPIUaxyIFLRSCn/+fIsUU6bmJDax/r7gTh2PEAEvgODYwg0rRRjqSM/oww==" saltValue="tbZzHO5lCNHCDH5y3XGZag==" spinCount="100000" sqref="J96 G96" name="Range1_14"/>
    <protectedRange algorithmName="SHA-512" hashValue="R8frfBQ/MhInQYm+jLEgMwgPwCkrGPIUaxyIFLRSCn/+fIsUU6bmJDax/r7gTh2PEAEvgODYwg0rRRjqSM/oww==" saltValue="tbZzHO5lCNHCDH5y3XGZag==" spinCount="100000" sqref="J97:J102 G97:G98 G99:I101" name="Range1_15"/>
    <protectedRange algorithmName="SHA-512" hashValue="R8frfBQ/MhInQYm+jLEgMwgPwCkrGPIUaxyIFLRSCn/+fIsUU6bmJDax/r7gTh2PEAEvgODYwg0rRRjqSM/oww==" saltValue="tbZzHO5lCNHCDH5y3XGZag==" spinCount="100000" sqref="F99" name="Range1_16"/>
    <protectedRange algorithmName="SHA-512" hashValue="R8frfBQ/MhInQYm+jLEgMwgPwCkrGPIUaxyIFLRSCn/+fIsUU6bmJDax/r7gTh2PEAEvgODYwg0rRRjqSM/oww==" saltValue="tbZzHO5lCNHCDH5y3XGZag==" spinCount="100000" sqref="F100:F101" name="Range1_17"/>
    <protectedRange algorithmName="SHA-512" hashValue="R8frfBQ/MhInQYm+jLEgMwgPwCkrGPIUaxyIFLRSCn/+fIsUU6bmJDax/r7gTh2PEAEvgODYwg0rRRjqSM/oww==" saltValue="tbZzHO5lCNHCDH5y3XGZag==" spinCount="100000" sqref="E102:F102" name="Range1_18"/>
    <protectedRange algorithmName="SHA-512" hashValue="R8frfBQ/MhInQYm+jLEgMwgPwCkrGPIUaxyIFLRSCn/+fIsUU6bmJDax/r7gTh2PEAEvgODYwg0rRRjqSM/oww==" saltValue="tbZzHO5lCNHCDH5y3XGZag==" spinCount="100000" sqref="J111 G111" name="Range1_19"/>
    <protectedRange algorithmName="SHA-512" hashValue="R8frfBQ/MhInQYm+jLEgMwgPwCkrGPIUaxyIFLRSCn/+fIsUU6bmJDax/r7gTh2PEAEvgODYwg0rRRjqSM/oww==" saltValue="tbZzHO5lCNHCDH5y3XGZag==" spinCount="100000" sqref="J112 G112" name="Range1_20"/>
    <protectedRange algorithmName="SHA-512" hashValue="R8frfBQ/MhInQYm+jLEgMwgPwCkrGPIUaxyIFLRSCn/+fIsUU6bmJDax/r7gTh2PEAEvgODYwg0rRRjqSM/oww==" saltValue="tbZzHO5lCNHCDH5y3XGZag==" spinCount="100000" sqref="J114 G114" name="Range1_21"/>
    <protectedRange algorithmName="SHA-512" hashValue="R8frfBQ/MhInQYm+jLEgMwgPwCkrGPIUaxyIFLRSCn/+fIsUU6bmJDax/r7gTh2PEAEvgODYwg0rRRjqSM/oww==" saltValue="tbZzHO5lCNHCDH5y3XGZag==" spinCount="100000" sqref="J115 G115 J117" name="Range1_22"/>
    <protectedRange algorithmName="SHA-512" hashValue="R8frfBQ/MhInQYm+jLEgMwgPwCkrGPIUaxyIFLRSCn/+fIsUU6bmJDax/r7gTh2PEAEvgODYwg0rRRjqSM/oww==" saltValue="tbZzHO5lCNHCDH5y3XGZag==" spinCount="100000" sqref="J26 G26 J29 G29" name="Range1_24"/>
    <protectedRange algorithmName="SHA-512" hashValue="R8frfBQ/MhInQYm+jLEgMwgPwCkrGPIUaxyIFLRSCn/+fIsUU6bmJDax/r7gTh2PEAEvgODYwg0rRRjqSM/oww==" saltValue="tbZzHO5lCNHCDH5y3XGZag==" spinCount="100000" sqref="J31:J32 G31:G32" name="Range1_26"/>
  </protectedRanges>
  <mergeCells count="7">
    <mergeCell ref="B8:F8"/>
    <mergeCell ref="B9:F9"/>
    <mergeCell ref="B47:F47"/>
    <mergeCell ref="B48:F48"/>
    <mergeCell ref="B2:L2"/>
    <mergeCell ref="B4:L4"/>
    <mergeCell ref="B6:L6"/>
  </mergeCells>
  <conditionalFormatting sqref="G26">
    <cfRule type="cellIs" dxfId="27" priority="15" operator="lessThan">
      <formula>-0.001</formula>
    </cfRule>
  </conditionalFormatting>
  <conditionalFormatting sqref="G29">
    <cfRule type="cellIs" dxfId="26" priority="13" operator="lessThan">
      <formula>-0.001</formula>
    </cfRule>
  </conditionalFormatting>
  <conditionalFormatting sqref="G31:G32">
    <cfRule type="cellIs" dxfId="25" priority="12" operator="lessThan">
      <formula>-0.001</formula>
    </cfRule>
  </conditionalFormatting>
  <conditionalFormatting sqref="G53">
    <cfRule type="cellIs" dxfId="24" priority="11" operator="lessThan">
      <formula>-0.001</formula>
    </cfRule>
  </conditionalFormatting>
  <conditionalFormatting sqref="G59:G60">
    <cfRule type="cellIs" dxfId="23" priority="9" operator="lessThan">
      <formula>-0.001</formula>
    </cfRule>
  </conditionalFormatting>
  <conditionalFormatting sqref="G63:G66">
    <cfRule type="cellIs" dxfId="22" priority="8" operator="lessThan">
      <formula>-0.001</formula>
    </cfRule>
  </conditionalFormatting>
  <conditionalFormatting sqref="G68:G73">
    <cfRule type="cellIs" dxfId="21" priority="7" operator="lessThan">
      <formula>-0.001</formula>
    </cfRule>
  </conditionalFormatting>
  <conditionalFormatting sqref="G75:G83">
    <cfRule type="cellIs" dxfId="20" priority="6" operator="lessThan">
      <formula>-0.001</formula>
    </cfRule>
  </conditionalFormatting>
  <conditionalFormatting sqref="G85">
    <cfRule type="cellIs" dxfId="19" priority="5" operator="lessThan">
      <formula>-0.001</formula>
    </cfRule>
  </conditionalFormatting>
  <conditionalFormatting sqref="G87:G93">
    <cfRule type="cellIs" dxfId="18" priority="4" operator="lessThan">
      <formula>-0.001</formula>
    </cfRule>
  </conditionalFormatting>
  <conditionalFormatting sqref="G96:G98">
    <cfRule type="cellIs" dxfId="17" priority="3" operator="lessThan">
      <formula>-0.001</formula>
    </cfRule>
  </conditionalFormatting>
  <conditionalFormatting sqref="G111:G112">
    <cfRule type="cellIs" dxfId="16" priority="2" operator="lessThan">
      <formula>-0.001</formula>
    </cfRule>
  </conditionalFormatting>
  <conditionalFormatting sqref="G114:G115">
    <cfRule type="cellIs" dxfId="15" priority="1" operator="lessThan">
      <formula>-0.001</formula>
    </cfRule>
  </conditionalFormatting>
  <conditionalFormatting sqref="G99:I101">
    <cfRule type="cellIs" dxfId="14" priority="16" operator="lessThan">
      <formula>-0.001</formula>
    </cfRule>
  </conditionalFormatting>
  <conditionalFormatting sqref="J26">
    <cfRule type="cellIs" dxfId="13" priority="24" operator="lessThan">
      <formula>-0.001</formula>
    </cfRule>
  </conditionalFormatting>
  <conditionalFormatting sqref="J29">
    <cfRule type="cellIs" dxfId="12" priority="14" operator="lessThan">
      <formula>-0.001</formula>
    </cfRule>
  </conditionalFormatting>
  <conditionalFormatting sqref="J31:J32">
    <cfRule type="cellIs" dxfId="11" priority="22" operator="lessThan">
      <formula>-0.001</formula>
    </cfRule>
  </conditionalFormatting>
  <conditionalFormatting sqref="J53">
    <cfRule type="cellIs" dxfId="10" priority="40" operator="lessThan">
      <formula>-0.001</formula>
    </cfRule>
  </conditionalFormatting>
  <conditionalFormatting sqref="J57">
    <cfRule type="cellIs" dxfId="9" priority="39" operator="lessThan">
      <formula>-0.001</formula>
    </cfRule>
  </conditionalFormatting>
  <conditionalFormatting sqref="J59:J60">
    <cfRule type="cellIs" dxfId="8" priority="38" operator="lessThan">
      <formula>-0.001</formula>
    </cfRule>
  </conditionalFormatting>
  <conditionalFormatting sqref="J63:J66">
    <cfRule type="cellIs" dxfId="7" priority="37" operator="lessThan">
      <formula>-0.001</formula>
    </cfRule>
  </conditionalFormatting>
  <conditionalFormatting sqref="J68:J73">
    <cfRule type="cellIs" dxfId="6" priority="35" operator="lessThan">
      <formula>-0.001</formula>
    </cfRule>
  </conditionalFormatting>
  <conditionalFormatting sqref="J75:J83">
    <cfRule type="cellIs" dxfId="5" priority="33" operator="lessThan">
      <formula>-0.001</formula>
    </cfRule>
  </conditionalFormatting>
  <conditionalFormatting sqref="J85">
    <cfRule type="cellIs" dxfId="4" priority="32" operator="lessThan">
      <formula>-0.001</formula>
    </cfRule>
  </conditionalFormatting>
  <conditionalFormatting sqref="J87:J93">
    <cfRule type="cellIs" dxfId="3" priority="31" operator="lessThan">
      <formula>-0.001</formula>
    </cfRule>
  </conditionalFormatting>
  <conditionalFormatting sqref="J96:J102">
    <cfRule type="cellIs" dxfId="2" priority="29" operator="lessThan">
      <formula>-0.001</formula>
    </cfRule>
  </conditionalFormatting>
  <conditionalFormatting sqref="J111:J112">
    <cfRule type="cellIs" dxfId="1" priority="27" operator="lessThan">
      <formula>-0.001</formula>
    </cfRule>
  </conditionalFormatting>
  <conditionalFormatting sqref="J114:J115 J117">
    <cfRule type="cellIs" dxfId="0" priority="25" operator="lessThan">
      <formula>-0.001</formula>
    </cfRule>
  </conditionalFormatting>
  <pageMargins left="0.7" right="0.7" top="0.75" bottom="0.75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37"/>
  <sheetViews>
    <sheetView workbookViewId="0">
      <selection activeCell="F4" sqref="F4"/>
    </sheetView>
  </sheetViews>
  <sheetFormatPr defaultRowHeight="12.75" x14ac:dyDescent="0.2"/>
  <cols>
    <col min="1" max="1" width="9.140625" style="49"/>
    <col min="2" max="2" width="39.5703125" style="49" customWidth="1"/>
    <col min="3" max="4" width="25.28515625" style="49" customWidth="1"/>
    <col min="5" max="5" width="21" style="49" customWidth="1"/>
    <col min="6" max="6" width="24.85546875" style="49" customWidth="1"/>
    <col min="7" max="8" width="15.7109375" style="49" customWidth="1"/>
    <col min="9" max="16384" width="9.140625" style="49"/>
  </cols>
  <sheetData>
    <row r="1" spans="2:8" x14ac:dyDescent="0.2">
      <c r="B1" s="48"/>
      <c r="C1" s="48"/>
      <c r="D1" s="48"/>
      <c r="E1" s="48"/>
      <c r="F1" s="3"/>
      <c r="G1" s="3"/>
      <c r="H1" s="3"/>
    </row>
    <row r="2" spans="2:8" ht="15.75" customHeight="1" x14ac:dyDescent="0.2">
      <c r="B2" s="190" t="s">
        <v>29</v>
      </c>
      <c r="C2" s="190"/>
      <c r="D2" s="190"/>
      <c r="E2" s="190"/>
      <c r="F2" s="190"/>
      <c r="G2" s="190"/>
      <c r="H2" s="190"/>
    </row>
    <row r="3" spans="2:8" ht="17.25" customHeight="1" x14ac:dyDescent="0.2">
      <c r="B3" s="48"/>
      <c r="C3" s="48"/>
      <c r="D3" s="48"/>
      <c r="E3" s="48"/>
      <c r="F3" s="3"/>
      <c r="G3" s="3"/>
      <c r="H3" s="3"/>
    </row>
    <row r="4" spans="2:8" ht="38.25" customHeight="1" x14ac:dyDescent="0.2">
      <c r="B4" s="42" t="s">
        <v>8</v>
      </c>
      <c r="C4" s="131" t="s">
        <v>178</v>
      </c>
      <c r="D4" s="42" t="s">
        <v>188</v>
      </c>
      <c r="E4" s="42" t="s">
        <v>189</v>
      </c>
      <c r="F4" s="131" t="s">
        <v>187</v>
      </c>
      <c r="G4" s="42" t="s">
        <v>17</v>
      </c>
      <c r="H4" s="42" t="s">
        <v>39</v>
      </c>
    </row>
    <row r="5" spans="2:8" ht="21" customHeight="1" x14ac:dyDescent="0.2">
      <c r="B5" s="42">
        <v>1</v>
      </c>
      <c r="C5" s="42">
        <v>2</v>
      </c>
      <c r="D5" s="42">
        <v>3</v>
      </c>
      <c r="E5" s="42">
        <v>4</v>
      </c>
      <c r="F5" s="42">
        <v>5</v>
      </c>
      <c r="G5" s="42" t="s">
        <v>19</v>
      </c>
      <c r="H5" s="42" t="s">
        <v>190</v>
      </c>
    </row>
    <row r="6" spans="2:8" ht="15.75" customHeight="1" x14ac:dyDescent="0.2">
      <c r="B6" s="5" t="s">
        <v>28</v>
      </c>
      <c r="C6" s="79">
        <f>C7+C10+C12+C15+C20</f>
        <v>3890581.9000000004</v>
      </c>
      <c r="D6" s="79">
        <f>D7+D10+D12+D15+D20</f>
        <v>9067400</v>
      </c>
      <c r="E6" s="79">
        <f>E7+E10+E12+E15+E20</f>
        <v>0</v>
      </c>
      <c r="F6" s="79">
        <f>F7+F10+F12+F15+F20</f>
        <v>4117434.0700000003</v>
      </c>
      <c r="G6" s="50">
        <f>F6/C6*100</f>
        <v>105.83080309914565</v>
      </c>
      <c r="H6" s="216">
        <f>F6/D6*100</f>
        <v>45.409202968877523</v>
      </c>
    </row>
    <row r="7" spans="2:8" x14ac:dyDescent="0.2">
      <c r="B7" s="17" t="s">
        <v>26</v>
      </c>
      <c r="C7" s="44">
        <f>C8+C9</f>
        <v>305244.75</v>
      </c>
      <c r="D7" s="44">
        <f>D8+D9</f>
        <v>676400</v>
      </c>
      <c r="E7" s="44">
        <f>E8+E9</f>
        <v>0</v>
      </c>
      <c r="F7" s="44">
        <f>F8+F9</f>
        <v>165496.07</v>
      </c>
      <c r="G7" s="50">
        <f t="shared" ref="G7:G37" si="0">F7/C7*100</f>
        <v>54.217499236268608</v>
      </c>
      <c r="H7" s="216">
        <f>F7/D7*100</f>
        <v>24.467189532820818</v>
      </c>
    </row>
    <row r="8" spans="2:8" x14ac:dyDescent="0.2">
      <c r="B8" s="7" t="s">
        <v>150</v>
      </c>
      <c r="C8" s="51">
        <v>282980.06</v>
      </c>
      <c r="D8" s="43">
        <v>376400</v>
      </c>
      <c r="E8" s="43">
        <v>0</v>
      </c>
      <c r="F8" s="51">
        <v>93721.56</v>
      </c>
      <c r="G8" s="51">
        <f t="shared" si="0"/>
        <v>33.119492588983121</v>
      </c>
      <c r="H8" s="217">
        <f>F8/D8*100</f>
        <v>24.899458023379385</v>
      </c>
    </row>
    <row r="9" spans="2:8" x14ac:dyDescent="0.2">
      <c r="B9" s="7" t="s">
        <v>140</v>
      </c>
      <c r="C9" s="51">
        <v>22264.69</v>
      </c>
      <c r="D9" s="43">
        <v>300000</v>
      </c>
      <c r="E9" s="43">
        <v>0</v>
      </c>
      <c r="F9" s="51">
        <v>71774.509999999995</v>
      </c>
      <c r="G9" s="51">
        <f t="shared" si="0"/>
        <v>322.36923128056128</v>
      </c>
      <c r="H9" s="217">
        <f>F9/D9*100</f>
        <v>23.924836666666664</v>
      </c>
    </row>
    <row r="10" spans="2:8" x14ac:dyDescent="0.2">
      <c r="B10" s="19" t="s">
        <v>24</v>
      </c>
      <c r="C10" s="44">
        <f>C11</f>
        <v>21835.18</v>
      </c>
      <c r="D10" s="44">
        <f>D11</f>
        <v>50000</v>
      </c>
      <c r="E10" s="44">
        <f>E11</f>
        <v>0</v>
      </c>
      <c r="F10" s="44">
        <f>F11</f>
        <v>40730.339999999997</v>
      </c>
      <c r="G10" s="50">
        <f t="shared" si="0"/>
        <v>186.53539838004539</v>
      </c>
      <c r="H10" s="216">
        <f>F10/D10*100</f>
        <v>81.460679999999996</v>
      </c>
    </row>
    <row r="11" spans="2:8" x14ac:dyDescent="0.2">
      <c r="B11" s="7" t="s">
        <v>141</v>
      </c>
      <c r="C11" s="51">
        <v>21835.18</v>
      </c>
      <c r="D11" s="43">
        <v>50000</v>
      </c>
      <c r="E11" s="75">
        <v>0</v>
      </c>
      <c r="F11" s="51">
        <v>40730.339999999997</v>
      </c>
      <c r="G11" s="51">
        <f t="shared" si="0"/>
        <v>186.53539838004539</v>
      </c>
      <c r="H11" s="217">
        <f>F11/D11*100</f>
        <v>81.460679999999996</v>
      </c>
    </row>
    <row r="12" spans="2:8" ht="15" customHeight="1" x14ac:dyDescent="0.2">
      <c r="B12" s="5" t="s">
        <v>142</v>
      </c>
      <c r="C12" s="79">
        <f>C13+C14</f>
        <v>3459832.72</v>
      </c>
      <c r="D12" s="79">
        <f>D13+D14</f>
        <v>8205000</v>
      </c>
      <c r="E12" s="79">
        <f>E13+E14</f>
        <v>0</v>
      </c>
      <c r="F12" s="79">
        <f>F13+F14</f>
        <v>3793363.18</v>
      </c>
      <c r="G12" s="50">
        <f t="shared" si="0"/>
        <v>109.64007473748616</v>
      </c>
      <c r="H12" s="216">
        <f>F12/D12*100</f>
        <v>46.232336136502134</v>
      </c>
    </row>
    <row r="13" spans="2:8" ht="14.25" customHeight="1" x14ac:dyDescent="0.2">
      <c r="B13" s="10" t="s">
        <v>143</v>
      </c>
      <c r="C13" s="51">
        <v>3459832.72</v>
      </c>
      <c r="D13" s="43">
        <v>7830000</v>
      </c>
      <c r="E13" s="43">
        <v>0</v>
      </c>
      <c r="F13" s="51">
        <v>3793363.18</v>
      </c>
      <c r="G13" s="51">
        <f t="shared" si="0"/>
        <v>109.64007473748616</v>
      </c>
      <c r="H13" s="217">
        <f t="shared" ref="H13:H16" si="1">F13/D13*100</f>
        <v>48.446528480204343</v>
      </c>
    </row>
    <row r="14" spans="2:8" ht="18" customHeight="1" x14ac:dyDescent="0.2">
      <c r="B14" s="10" t="s">
        <v>196</v>
      </c>
      <c r="C14" s="51">
        <v>0</v>
      </c>
      <c r="D14" s="43">
        <v>375000</v>
      </c>
      <c r="E14" s="43">
        <v>0</v>
      </c>
      <c r="F14" s="51">
        <v>0</v>
      </c>
      <c r="G14" s="51">
        <v>0</v>
      </c>
      <c r="H14" s="217">
        <f t="shared" si="1"/>
        <v>0</v>
      </c>
    </row>
    <row r="15" spans="2:8" ht="20.25" customHeight="1" x14ac:dyDescent="0.2">
      <c r="B15" s="78" t="s">
        <v>144</v>
      </c>
      <c r="C15" s="79">
        <f>C17+C18+C19</f>
        <v>0</v>
      </c>
      <c r="D15" s="79">
        <f>D17+D18+D19</f>
        <v>86000</v>
      </c>
      <c r="E15" s="79">
        <f>E17+E18+E19</f>
        <v>0</v>
      </c>
      <c r="F15" s="79">
        <f>F16+F17+F18+F19</f>
        <v>96360.58</v>
      </c>
      <c r="G15" s="50">
        <v>0</v>
      </c>
      <c r="H15" s="216">
        <f>F15/D15*100</f>
        <v>112.04718604651163</v>
      </c>
    </row>
    <row r="16" spans="2:8" ht="18" customHeight="1" x14ac:dyDescent="0.2">
      <c r="B16" s="215" t="s">
        <v>195</v>
      </c>
      <c r="C16" s="75">
        <v>0</v>
      </c>
      <c r="D16" s="75">
        <v>0</v>
      </c>
      <c r="E16" s="75">
        <v>0</v>
      </c>
      <c r="F16" s="75">
        <v>1839.59</v>
      </c>
      <c r="G16" s="51">
        <v>0</v>
      </c>
      <c r="H16" s="217">
        <v>0</v>
      </c>
    </row>
    <row r="17" spans="2:8" ht="15.75" customHeight="1" x14ac:dyDescent="0.2">
      <c r="B17" s="7" t="s">
        <v>145</v>
      </c>
      <c r="C17" s="43">
        <v>0</v>
      </c>
      <c r="D17" s="75">
        <v>86000</v>
      </c>
      <c r="E17" s="75">
        <v>0</v>
      </c>
      <c r="F17" s="51">
        <v>0</v>
      </c>
      <c r="G17" s="51">
        <v>0</v>
      </c>
      <c r="H17" s="217">
        <v>0</v>
      </c>
    </row>
    <row r="18" spans="2:8" x14ac:dyDescent="0.2">
      <c r="B18" s="10" t="s">
        <v>146</v>
      </c>
      <c r="C18" s="43">
        <v>0</v>
      </c>
      <c r="D18" s="75">
        <v>0</v>
      </c>
      <c r="E18" s="75">
        <v>0</v>
      </c>
      <c r="F18" s="51">
        <v>94520.99</v>
      </c>
      <c r="G18" s="51">
        <v>0</v>
      </c>
      <c r="H18" s="217">
        <v>0</v>
      </c>
    </row>
    <row r="19" spans="2:8" ht="25.5" x14ac:dyDescent="0.2">
      <c r="B19" s="10" t="s">
        <v>147</v>
      </c>
      <c r="C19" s="43">
        <v>0</v>
      </c>
      <c r="D19" s="75">
        <v>0</v>
      </c>
      <c r="E19" s="75">
        <v>0</v>
      </c>
      <c r="F19" s="51">
        <v>0</v>
      </c>
      <c r="G19" s="51">
        <v>0</v>
      </c>
      <c r="H19" s="217">
        <v>0</v>
      </c>
    </row>
    <row r="20" spans="2:8" ht="18.75" customHeight="1" x14ac:dyDescent="0.2">
      <c r="B20" s="45" t="s">
        <v>148</v>
      </c>
      <c r="C20" s="79">
        <f>C21</f>
        <v>103669.25</v>
      </c>
      <c r="D20" s="79">
        <f>D21</f>
        <v>50000</v>
      </c>
      <c r="E20" s="79">
        <f>E21</f>
        <v>0</v>
      </c>
      <c r="F20" s="79">
        <f>F21</f>
        <v>21483.9</v>
      </c>
      <c r="G20" s="50">
        <f t="shared" si="0"/>
        <v>20.723502870909165</v>
      </c>
      <c r="H20" s="216">
        <f>F20/D20*100</f>
        <v>42.967799999999997</v>
      </c>
    </row>
    <row r="21" spans="2:8" x14ac:dyDescent="0.2">
      <c r="B21" s="7" t="s">
        <v>149</v>
      </c>
      <c r="C21" s="51">
        <v>103669.25</v>
      </c>
      <c r="D21" s="43">
        <v>50000</v>
      </c>
      <c r="E21" s="43">
        <v>0</v>
      </c>
      <c r="F21" s="51">
        <v>21483.9</v>
      </c>
      <c r="G21" s="51">
        <f t="shared" si="0"/>
        <v>20.723502870909165</v>
      </c>
      <c r="H21" s="217">
        <v>0</v>
      </c>
    </row>
    <row r="22" spans="2:8" ht="21" customHeight="1" x14ac:dyDescent="0.2">
      <c r="B22" s="7"/>
      <c r="C22" s="43"/>
      <c r="D22" s="43"/>
      <c r="E22" s="75"/>
      <c r="F22" s="51"/>
      <c r="G22" s="51"/>
      <c r="H22" s="217"/>
    </row>
    <row r="23" spans="2:8" ht="15.75" customHeight="1" x14ac:dyDescent="0.2">
      <c r="B23" s="5" t="s">
        <v>27</v>
      </c>
      <c r="C23" s="79">
        <f>C24+C27+C29+C31+C36</f>
        <v>4161257.01</v>
      </c>
      <c r="D23" s="79">
        <f>D24+D27+D29+D31+D36</f>
        <v>9067400</v>
      </c>
      <c r="E23" s="79">
        <f>E24+E27+E29+E31+E36</f>
        <v>0</v>
      </c>
      <c r="F23" s="79">
        <f>F24+F27+F29+F31+F36</f>
        <v>4385798.3199999994</v>
      </c>
      <c r="G23" s="50">
        <f t="shared" si="0"/>
        <v>105.39599715807988</v>
      </c>
      <c r="H23" s="216">
        <f>F23/D23*100</f>
        <v>48.368863400754343</v>
      </c>
    </row>
    <row r="24" spans="2:8" ht="15.75" customHeight="1" x14ac:dyDescent="0.2">
      <c r="B24" s="5" t="s">
        <v>26</v>
      </c>
      <c r="C24" s="44">
        <f>C25+C26</f>
        <v>216644.1</v>
      </c>
      <c r="D24" s="44">
        <f>D25+D26</f>
        <v>676400</v>
      </c>
      <c r="E24" s="44">
        <f>E25+E26</f>
        <v>0</v>
      </c>
      <c r="F24" s="44">
        <f>F25+F26</f>
        <v>228001.53999999998</v>
      </c>
      <c r="G24" s="50">
        <f t="shared" si="0"/>
        <v>105.24244140505094</v>
      </c>
      <c r="H24" s="216">
        <f>F24/D24*100</f>
        <v>33.70809284447072</v>
      </c>
    </row>
    <row r="25" spans="2:8" x14ac:dyDescent="0.2">
      <c r="B25" s="10" t="s">
        <v>150</v>
      </c>
      <c r="C25" s="51">
        <v>125118.41</v>
      </c>
      <c r="D25" s="43">
        <v>376400</v>
      </c>
      <c r="E25" s="43">
        <v>0</v>
      </c>
      <c r="F25" s="51">
        <v>150524.03</v>
      </c>
      <c r="G25" s="51">
        <f t="shared" si="0"/>
        <v>120.30526123214</v>
      </c>
      <c r="H25" s="217">
        <v>0</v>
      </c>
    </row>
    <row r="26" spans="2:8" ht="15" customHeight="1" x14ac:dyDescent="0.2">
      <c r="B26" s="7" t="s">
        <v>140</v>
      </c>
      <c r="C26" s="51">
        <v>91525.69</v>
      </c>
      <c r="D26" s="43">
        <v>300000</v>
      </c>
      <c r="E26" s="43">
        <v>0</v>
      </c>
      <c r="F26" s="51">
        <v>77477.509999999995</v>
      </c>
      <c r="G26" s="51">
        <f t="shared" si="0"/>
        <v>84.651107246500942</v>
      </c>
      <c r="H26" s="217">
        <v>0</v>
      </c>
    </row>
    <row r="27" spans="2:8" ht="15.75" customHeight="1" x14ac:dyDescent="0.2">
      <c r="B27" s="17" t="s">
        <v>24</v>
      </c>
      <c r="C27" s="44">
        <f>C28</f>
        <v>21835.18</v>
      </c>
      <c r="D27" s="44">
        <f>D28</f>
        <v>50000</v>
      </c>
      <c r="E27" s="44">
        <f>E28</f>
        <v>0</v>
      </c>
      <c r="F27" s="44">
        <f>F28</f>
        <v>32607.52</v>
      </c>
      <c r="G27" s="50">
        <f t="shared" si="0"/>
        <v>149.33478908806796</v>
      </c>
      <c r="H27" s="216">
        <f>F27/D27*100</f>
        <v>65.215040000000002</v>
      </c>
    </row>
    <row r="28" spans="2:8" ht="15" customHeight="1" x14ac:dyDescent="0.2">
      <c r="B28" s="7" t="s">
        <v>141</v>
      </c>
      <c r="C28" s="51">
        <v>21835.18</v>
      </c>
      <c r="D28" s="43">
        <v>50000</v>
      </c>
      <c r="E28" s="43">
        <v>0</v>
      </c>
      <c r="F28" s="51">
        <v>32607.52</v>
      </c>
      <c r="G28" s="51">
        <f t="shared" si="0"/>
        <v>149.33478908806796</v>
      </c>
      <c r="H28" s="217">
        <v>0</v>
      </c>
    </row>
    <row r="29" spans="2:8" x14ac:dyDescent="0.2">
      <c r="B29" s="5" t="s">
        <v>142</v>
      </c>
      <c r="C29" s="79">
        <f>C30</f>
        <v>3735110.72</v>
      </c>
      <c r="D29" s="79">
        <f>D30</f>
        <v>8205000</v>
      </c>
      <c r="E29" s="79">
        <f>E30</f>
        <v>0</v>
      </c>
      <c r="F29" s="79">
        <f>F30</f>
        <v>3975498</v>
      </c>
      <c r="G29" s="50">
        <f t="shared" si="0"/>
        <v>106.43588096901181</v>
      </c>
      <c r="H29" s="216">
        <f>F29/D29*100</f>
        <v>48.452138939670931</v>
      </c>
    </row>
    <row r="30" spans="2:8" ht="16.5" customHeight="1" x14ac:dyDescent="0.2">
      <c r="B30" s="10" t="s">
        <v>143</v>
      </c>
      <c r="C30" s="51">
        <v>3735110.72</v>
      </c>
      <c r="D30" s="43">
        <v>8205000</v>
      </c>
      <c r="E30" s="43">
        <v>0</v>
      </c>
      <c r="F30" s="51">
        <v>3975498</v>
      </c>
      <c r="G30" s="51">
        <f t="shared" si="0"/>
        <v>106.43588096901181</v>
      </c>
      <c r="H30" s="217">
        <v>0</v>
      </c>
    </row>
    <row r="31" spans="2:8" ht="14.25" customHeight="1" x14ac:dyDescent="0.2">
      <c r="B31" s="78" t="s">
        <v>144</v>
      </c>
      <c r="C31" s="79">
        <f>C33+C34+C35</f>
        <v>146377.19</v>
      </c>
      <c r="D31" s="79">
        <f>D33+D34+D35</f>
        <v>86000</v>
      </c>
      <c r="E31" s="79">
        <f>E33+E34+E35</f>
        <v>0</v>
      </c>
      <c r="F31" s="79">
        <f>F32+F33+F34+F35</f>
        <v>96360.58</v>
      </c>
      <c r="G31" s="50">
        <f t="shared" si="0"/>
        <v>65.830325066357673</v>
      </c>
      <c r="H31" s="216">
        <f>F31/D31*100</f>
        <v>112.04718604651163</v>
      </c>
    </row>
    <row r="32" spans="2:8" ht="15.75" customHeight="1" x14ac:dyDescent="0.2">
      <c r="B32" s="215" t="s">
        <v>195</v>
      </c>
      <c r="C32" s="75">
        <v>0</v>
      </c>
      <c r="D32" s="75">
        <v>0</v>
      </c>
      <c r="E32" s="75">
        <v>0</v>
      </c>
      <c r="F32" s="75">
        <v>1839.59</v>
      </c>
      <c r="G32" s="51">
        <v>0</v>
      </c>
      <c r="H32" s="217">
        <v>0</v>
      </c>
    </row>
    <row r="33" spans="2:8" ht="16.5" customHeight="1" x14ac:dyDescent="0.2">
      <c r="B33" s="7" t="s">
        <v>145</v>
      </c>
      <c r="C33" s="51">
        <v>0</v>
      </c>
      <c r="D33" s="75">
        <v>86000</v>
      </c>
      <c r="E33" s="75">
        <v>0</v>
      </c>
      <c r="F33" s="51">
        <v>0</v>
      </c>
      <c r="G33" s="51">
        <v>0</v>
      </c>
      <c r="H33" s="217">
        <v>0</v>
      </c>
    </row>
    <row r="34" spans="2:8" ht="15.75" customHeight="1" x14ac:dyDescent="0.2">
      <c r="B34" s="10" t="s">
        <v>146</v>
      </c>
      <c r="C34" s="51">
        <v>21956.58</v>
      </c>
      <c r="D34" s="51">
        <v>0</v>
      </c>
      <c r="E34" s="51">
        <v>0</v>
      </c>
      <c r="F34" s="51">
        <v>94520.99</v>
      </c>
      <c r="G34" s="51">
        <f t="shared" si="0"/>
        <v>430.490495332151</v>
      </c>
      <c r="H34" s="217">
        <v>0</v>
      </c>
    </row>
    <row r="35" spans="2:8" ht="15.75" customHeight="1" x14ac:dyDescent="0.2">
      <c r="B35" s="10" t="s">
        <v>147</v>
      </c>
      <c r="C35" s="51">
        <v>124420.61</v>
      </c>
      <c r="D35" s="51">
        <v>0</v>
      </c>
      <c r="E35" s="51">
        <v>0</v>
      </c>
      <c r="F35" s="51">
        <v>0</v>
      </c>
      <c r="G35" s="51">
        <v>0</v>
      </c>
      <c r="H35" s="217">
        <v>0</v>
      </c>
    </row>
    <row r="36" spans="2:8" ht="15.75" customHeight="1" x14ac:dyDescent="0.2">
      <c r="B36" s="45" t="s">
        <v>148</v>
      </c>
      <c r="C36" s="50">
        <f>C37</f>
        <v>41289.82</v>
      </c>
      <c r="D36" s="50">
        <f>D37</f>
        <v>50000</v>
      </c>
      <c r="E36" s="50">
        <f>E37</f>
        <v>0</v>
      </c>
      <c r="F36" s="50">
        <f>F37</f>
        <v>53330.68</v>
      </c>
      <c r="G36" s="50">
        <f t="shared" si="0"/>
        <v>129.16181276643977</v>
      </c>
      <c r="H36" s="216">
        <f>F36/D36*100</f>
        <v>106.66135999999999</v>
      </c>
    </row>
    <row r="37" spans="2:8" ht="15.75" customHeight="1" x14ac:dyDescent="0.2">
      <c r="B37" s="7" t="s">
        <v>149</v>
      </c>
      <c r="C37" s="51">
        <v>41289.82</v>
      </c>
      <c r="D37" s="51">
        <v>50000</v>
      </c>
      <c r="E37" s="51">
        <v>0</v>
      </c>
      <c r="F37" s="51">
        <v>53330.68</v>
      </c>
      <c r="G37" s="51">
        <f t="shared" si="0"/>
        <v>129.16181276643977</v>
      </c>
      <c r="H37" s="217">
        <v>0</v>
      </c>
    </row>
  </sheetData>
  <mergeCells count="1">
    <mergeCell ref="B2:H2"/>
  </mergeCells>
  <pageMargins left="0.7" right="0.7" top="0.75" bottom="0.75" header="0.3" footer="0.3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0"/>
  <sheetViews>
    <sheetView workbookViewId="0">
      <selection activeCell="H30" sqref="H30"/>
    </sheetView>
  </sheetViews>
  <sheetFormatPr defaultRowHeight="12.75" x14ac:dyDescent="0.2"/>
  <cols>
    <col min="1" max="1" width="4.5703125" style="49" customWidth="1"/>
    <col min="2" max="2" width="34.42578125" style="49" customWidth="1"/>
    <col min="3" max="3" width="26.7109375" style="49" customWidth="1"/>
    <col min="4" max="5" width="25.28515625" style="49" customWidth="1"/>
    <col min="6" max="6" width="24.42578125" style="49" customWidth="1"/>
    <col min="7" max="8" width="15.7109375" style="49" customWidth="1"/>
    <col min="9" max="16384" width="9.140625" style="49"/>
  </cols>
  <sheetData>
    <row r="1" spans="2:8" x14ac:dyDescent="0.2">
      <c r="B1" s="48"/>
      <c r="C1" s="48"/>
      <c r="D1" s="48"/>
      <c r="E1" s="48"/>
      <c r="F1" s="3"/>
      <c r="G1" s="3"/>
      <c r="H1" s="3"/>
    </row>
    <row r="2" spans="2:8" ht="15.75" customHeight="1" x14ac:dyDescent="0.2">
      <c r="B2" s="190" t="s">
        <v>38</v>
      </c>
      <c r="C2" s="190"/>
      <c r="D2" s="190"/>
      <c r="E2" s="190"/>
      <c r="F2" s="190"/>
      <c r="G2" s="190"/>
      <c r="H2" s="190"/>
    </row>
    <row r="3" spans="2:8" ht="15.75" customHeight="1" x14ac:dyDescent="0.2">
      <c r="B3" s="48"/>
      <c r="C3" s="48"/>
      <c r="D3" s="48"/>
      <c r="E3" s="48"/>
      <c r="F3" s="48"/>
      <c r="G3" s="48"/>
      <c r="H3" s="48"/>
    </row>
    <row r="4" spans="2:8" x14ac:dyDescent="0.2">
      <c r="B4" s="48"/>
      <c r="C4" s="48"/>
      <c r="D4" s="48"/>
      <c r="E4" s="48"/>
      <c r="F4" s="3"/>
      <c r="G4" s="3"/>
      <c r="H4" s="3"/>
    </row>
    <row r="5" spans="2:8" ht="40.5" customHeight="1" x14ac:dyDescent="0.2">
      <c r="B5" s="80" t="s">
        <v>8</v>
      </c>
      <c r="C5" s="150" t="s">
        <v>178</v>
      </c>
      <c r="D5" s="80" t="s">
        <v>188</v>
      </c>
      <c r="E5" s="80" t="s">
        <v>189</v>
      </c>
      <c r="F5" s="150" t="s">
        <v>187</v>
      </c>
      <c r="G5" s="80" t="s">
        <v>17</v>
      </c>
      <c r="H5" s="80" t="s">
        <v>39</v>
      </c>
    </row>
    <row r="6" spans="2:8" ht="21.75" customHeight="1" x14ac:dyDescent="0.2">
      <c r="B6" s="80">
        <v>1</v>
      </c>
      <c r="C6" s="80">
        <v>2</v>
      </c>
      <c r="D6" s="80">
        <v>3</v>
      </c>
      <c r="E6" s="80">
        <v>4</v>
      </c>
      <c r="F6" s="80">
        <v>5</v>
      </c>
      <c r="G6" s="80" t="s">
        <v>19</v>
      </c>
      <c r="H6" s="80" t="s">
        <v>190</v>
      </c>
    </row>
    <row r="7" spans="2:8" ht="19.5" customHeight="1" x14ac:dyDescent="0.2">
      <c r="B7" s="81" t="s">
        <v>27</v>
      </c>
      <c r="C7" s="82">
        <f t="shared" ref="C7:H9" si="0">C8</f>
        <v>4161257.01</v>
      </c>
      <c r="D7" s="82">
        <f t="shared" si="0"/>
        <v>9067400</v>
      </c>
      <c r="E7" s="82">
        <f t="shared" si="0"/>
        <v>0</v>
      </c>
      <c r="F7" s="83">
        <f t="shared" si="0"/>
        <v>4385798.32</v>
      </c>
      <c r="G7" s="83">
        <f t="shared" si="0"/>
        <v>105.39599715807991</v>
      </c>
      <c r="H7" s="83">
        <f t="shared" si="0"/>
        <v>48.36886340075435</v>
      </c>
    </row>
    <row r="8" spans="2:8" ht="18.75" customHeight="1" x14ac:dyDescent="0.2">
      <c r="B8" s="5" t="s">
        <v>152</v>
      </c>
      <c r="C8" s="44">
        <f t="shared" si="0"/>
        <v>4161257.01</v>
      </c>
      <c r="D8" s="44">
        <f t="shared" si="0"/>
        <v>9067400</v>
      </c>
      <c r="E8" s="44">
        <f t="shared" si="0"/>
        <v>0</v>
      </c>
      <c r="F8" s="50">
        <f t="shared" si="0"/>
        <v>4385798.32</v>
      </c>
      <c r="G8" s="50">
        <f t="shared" si="0"/>
        <v>105.39599715807991</v>
      </c>
      <c r="H8" s="50">
        <f t="shared" si="0"/>
        <v>48.36886340075435</v>
      </c>
    </row>
    <row r="9" spans="2:8" ht="19.5" customHeight="1" x14ac:dyDescent="0.2">
      <c r="B9" s="10" t="s">
        <v>153</v>
      </c>
      <c r="C9" s="43">
        <v>4161257.01</v>
      </c>
      <c r="D9" s="43">
        <f t="shared" si="0"/>
        <v>9067400</v>
      </c>
      <c r="E9" s="43">
        <v>0</v>
      </c>
      <c r="F9" s="51">
        <f t="shared" si="0"/>
        <v>4385798.32</v>
      </c>
      <c r="G9" s="51">
        <f>F9/C9*100</f>
        <v>105.39599715807991</v>
      </c>
      <c r="H9" s="51">
        <f t="shared" si="0"/>
        <v>48.36886340075435</v>
      </c>
    </row>
    <row r="10" spans="2:8" ht="19.5" customHeight="1" x14ac:dyDescent="0.2">
      <c r="B10" s="27" t="s">
        <v>154</v>
      </c>
      <c r="C10" s="51">
        <v>4161257.01</v>
      </c>
      <c r="D10" s="43">
        <v>9067400</v>
      </c>
      <c r="E10" s="43">
        <v>0</v>
      </c>
      <c r="F10" s="51">
        <v>4385798.32</v>
      </c>
      <c r="G10" s="51">
        <f>F10/C10*100</f>
        <v>105.39599715807991</v>
      </c>
      <c r="H10" s="51">
        <f>F10/D10*100</f>
        <v>48.36886340075435</v>
      </c>
    </row>
  </sheetData>
  <mergeCells count="1">
    <mergeCell ref="B2:H2"/>
  </mergeCells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4"/>
  <sheetViews>
    <sheetView workbookViewId="0">
      <selection activeCell="J6" sqref="J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8" customHeight="1" x14ac:dyDescent="0.25">
      <c r="B2" s="159" t="s">
        <v>52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2:12" ht="15.75" customHeight="1" x14ac:dyDescent="0.25">
      <c r="B3" s="159" t="s">
        <v>30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</row>
    <row r="4" spans="2:12" ht="18" x14ac:dyDescent="0.25"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2:12" ht="33" customHeight="1" x14ac:dyDescent="0.25">
      <c r="B5" s="191" t="s">
        <v>8</v>
      </c>
      <c r="C5" s="192"/>
      <c r="D5" s="192"/>
      <c r="E5" s="192"/>
      <c r="F5" s="193"/>
      <c r="G5" s="150" t="s">
        <v>178</v>
      </c>
      <c r="H5" s="80" t="s">
        <v>188</v>
      </c>
      <c r="I5" s="80" t="s">
        <v>177</v>
      </c>
      <c r="J5" s="150" t="s">
        <v>187</v>
      </c>
      <c r="K5" s="84" t="s">
        <v>17</v>
      </c>
      <c r="L5" s="84" t="s">
        <v>39</v>
      </c>
    </row>
    <row r="6" spans="2:12" ht="22.5" customHeight="1" x14ac:dyDescent="0.25">
      <c r="B6" s="191">
        <v>1</v>
      </c>
      <c r="C6" s="192"/>
      <c r="D6" s="192"/>
      <c r="E6" s="192"/>
      <c r="F6" s="193"/>
      <c r="G6" s="84">
        <v>2</v>
      </c>
      <c r="H6" s="84">
        <v>3</v>
      </c>
      <c r="I6" s="84">
        <v>4</v>
      </c>
      <c r="J6" s="84">
        <v>5</v>
      </c>
      <c r="K6" s="84" t="s">
        <v>19</v>
      </c>
      <c r="L6" s="84" t="s">
        <v>190</v>
      </c>
    </row>
    <row r="7" spans="2:12" ht="25.5" x14ac:dyDescent="0.25">
      <c r="B7" s="5">
        <v>8</v>
      </c>
      <c r="C7" s="5"/>
      <c r="D7" s="5"/>
      <c r="E7" s="5"/>
      <c r="F7" s="5" t="s">
        <v>10</v>
      </c>
      <c r="G7" s="44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</row>
    <row r="8" spans="2:12" x14ac:dyDescent="0.25">
      <c r="B8" s="5"/>
      <c r="C8" s="9">
        <v>84</v>
      </c>
      <c r="D8" s="9"/>
      <c r="E8" s="9"/>
      <c r="F8" s="9" t="s">
        <v>15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43">
        <v>0</v>
      </c>
    </row>
    <row r="9" spans="2:12" ht="51" x14ac:dyDescent="0.25">
      <c r="B9" s="6"/>
      <c r="C9" s="6"/>
      <c r="D9" s="6">
        <v>841</v>
      </c>
      <c r="E9" s="6"/>
      <c r="F9" s="24" t="s">
        <v>31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</row>
    <row r="10" spans="2:12" ht="25.5" x14ac:dyDescent="0.25">
      <c r="B10" s="6"/>
      <c r="C10" s="6"/>
      <c r="D10" s="6"/>
      <c r="E10" s="6">
        <v>8413</v>
      </c>
      <c r="F10" s="24" t="s">
        <v>32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</row>
    <row r="11" spans="2:12" ht="25.5" x14ac:dyDescent="0.25">
      <c r="B11" s="8">
        <v>5</v>
      </c>
      <c r="C11" s="8"/>
      <c r="D11" s="8"/>
      <c r="E11" s="8"/>
      <c r="F11" s="17" t="s">
        <v>11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</row>
    <row r="12" spans="2:12" ht="25.5" x14ac:dyDescent="0.25">
      <c r="B12" s="9"/>
      <c r="C12" s="9">
        <v>54</v>
      </c>
      <c r="D12" s="9"/>
      <c r="E12" s="9"/>
      <c r="F12" s="18" t="s">
        <v>16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</row>
    <row r="13" spans="2:12" ht="63.75" x14ac:dyDescent="0.25">
      <c r="B13" s="9"/>
      <c r="C13" s="9"/>
      <c r="D13" s="9">
        <v>541</v>
      </c>
      <c r="E13" s="24"/>
      <c r="F13" s="24" t="s">
        <v>33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</row>
    <row r="14" spans="2:12" ht="38.25" x14ac:dyDescent="0.25">
      <c r="B14" s="9"/>
      <c r="C14" s="9"/>
      <c r="D14" s="9"/>
      <c r="E14" s="24">
        <v>5413</v>
      </c>
      <c r="F14" s="24" t="s">
        <v>34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16"/>
  <sheetViews>
    <sheetView workbookViewId="0">
      <selection activeCell="F25" sqref="F2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59" t="s">
        <v>35</v>
      </c>
      <c r="C2" s="159"/>
      <c r="D2" s="159"/>
      <c r="E2" s="159"/>
      <c r="F2" s="159"/>
      <c r="G2" s="159"/>
      <c r="H2" s="159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39.75" customHeight="1" x14ac:dyDescent="0.25">
      <c r="B4" s="80" t="s">
        <v>8</v>
      </c>
      <c r="C4" s="150" t="s">
        <v>178</v>
      </c>
      <c r="D4" s="80" t="s">
        <v>188</v>
      </c>
      <c r="E4" s="80" t="s">
        <v>189</v>
      </c>
      <c r="F4" s="150" t="s">
        <v>187</v>
      </c>
      <c r="G4" s="80" t="s">
        <v>17</v>
      </c>
      <c r="H4" s="80" t="s">
        <v>39</v>
      </c>
    </row>
    <row r="5" spans="2:8" x14ac:dyDescent="0.25">
      <c r="B5" s="80">
        <v>1</v>
      </c>
      <c r="C5" s="80">
        <v>2</v>
      </c>
      <c r="D5" s="80">
        <v>3</v>
      </c>
      <c r="E5" s="80">
        <v>4</v>
      </c>
      <c r="F5" s="80">
        <v>5</v>
      </c>
      <c r="G5" s="80" t="s">
        <v>19</v>
      </c>
      <c r="H5" s="80" t="s">
        <v>190</v>
      </c>
    </row>
    <row r="6" spans="2:8" ht="16.5" customHeight="1" x14ac:dyDescent="0.25">
      <c r="B6" s="81" t="s">
        <v>36</v>
      </c>
      <c r="C6" s="88">
        <v>0</v>
      </c>
      <c r="D6" s="88">
        <v>0</v>
      </c>
      <c r="E6" s="88">
        <v>0</v>
      </c>
      <c r="F6" s="88">
        <v>0</v>
      </c>
      <c r="G6" s="88">
        <v>0</v>
      </c>
      <c r="H6" s="88">
        <v>0</v>
      </c>
    </row>
    <row r="7" spans="2:8" x14ac:dyDescent="0.25">
      <c r="B7" s="85" t="s">
        <v>26</v>
      </c>
      <c r="C7" s="86">
        <v>0</v>
      </c>
      <c r="D7" s="86">
        <v>0</v>
      </c>
      <c r="E7" s="86">
        <v>0</v>
      </c>
      <c r="F7" s="86">
        <v>0</v>
      </c>
      <c r="G7" s="86">
        <v>0</v>
      </c>
      <c r="H7" s="86">
        <v>0</v>
      </c>
    </row>
    <row r="8" spans="2:8" x14ac:dyDescent="0.25">
      <c r="B8" s="26" t="s">
        <v>25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</row>
    <row r="9" spans="2:8" x14ac:dyDescent="0.25">
      <c r="B9" s="85" t="s">
        <v>24</v>
      </c>
      <c r="C9" s="86">
        <v>0</v>
      </c>
      <c r="D9" s="86">
        <v>0</v>
      </c>
      <c r="E9" s="86">
        <v>0</v>
      </c>
      <c r="F9" s="86">
        <v>0</v>
      </c>
      <c r="G9" s="86">
        <v>0</v>
      </c>
      <c r="H9" s="86">
        <v>0</v>
      </c>
    </row>
    <row r="10" spans="2:8" x14ac:dyDescent="0.25">
      <c r="B10" s="25" t="s">
        <v>23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</row>
    <row r="11" spans="2:8" x14ac:dyDescent="0.25">
      <c r="B11" s="25"/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</row>
    <row r="12" spans="2:8" ht="16.5" customHeight="1" x14ac:dyDescent="0.25">
      <c r="B12" s="81" t="s">
        <v>37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</row>
    <row r="13" spans="2:8" x14ac:dyDescent="0.25">
      <c r="B13" s="85" t="s">
        <v>26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</row>
    <row r="14" spans="2:8" x14ac:dyDescent="0.25">
      <c r="B14" s="26" t="s">
        <v>25</v>
      </c>
      <c r="C14" s="87">
        <v>0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</row>
    <row r="15" spans="2:8" x14ac:dyDescent="0.25">
      <c r="B15" s="85" t="s">
        <v>24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</row>
    <row r="16" spans="2:8" x14ac:dyDescent="0.25">
      <c r="B16" s="25" t="s">
        <v>23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Q60"/>
  <sheetViews>
    <sheetView workbookViewId="0">
      <selection activeCell="G62" sqref="G62"/>
    </sheetView>
  </sheetViews>
  <sheetFormatPr defaultRowHeight="12.75" x14ac:dyDescent="0.2"/>
  <cols>
    <col min="1" max="1" width="6.5703125" style="49" customWidth="1"/>
    <col min="2" max="2" width="7.42578125" style="49" bestFit="1" customWidth="1"/>
    <col min="3" max="3" width="8.42578125" style="49" bestFit="1" customWidth="1"/>
    <col min="4" max="4" width="6.7109375" style="49" customWidth="1"/>
    <col min="5" max="5" width="37.7109375" style="49" customWidth="1"/>
    <col min="6" max="6" width="27.42578125" style="49" customWidth="1"/>
    <col min="7" max="8" width="25.28515625" style="49" customWidth="1"/>
    <col min="9" max="9" width="25.42578125" style="49" customWidth="1"/>
    <col min="10" max="10" width="15.7109375" style="49" customWidth="1"/>
    <col min="11" max="11" width="15.5703125" style="49" customWidth="1"/>
    <col min="12" max="16384" width="9.140625" style="49"/>
  </cols>
  <sheetData>
    <row r="1" spans="2:11" x14ac:dyDescent="0.2">
      <c r="B1" s="48"/>
      <c r="C1" s="48"/>
      <c r="D1" s="48"/>
      <c r="E1" s="48"/>
      <c r="F1" s="48"/>
      <c r="G1" s="48"/>
      <c r="H1" s="48"/>
      <c r="I1" s="48"/>
      <c r="J1" s="3"/>
    </row>
    <row r="2" spans="2:11" ht="18" customHeight="1" x14ac:dyDescent="0.25">
      <c r="B2" s="190" t="s">
        <v>12</v>
      </c>
      <c r="C2" s="214"/>
      <c r="D2" s="214"/>
      <c r="E2" s="214"/>
      <c r="F2" s="214"/>
      <c r="G2" s="214"/>
      <c r="H2" s="214"/>
      <c r="I2" s="214"/>
      <c r="J2" s="214"/>
      <c r="K2" s="213"/>
    </row>
    <row r="3" spans="2:11" x14ac:dyDescent="0.2">
      <c r="B3" s="48"/>
      <c r="C3" s="48"/>
      <c r="D3" s="48"/>
      <c r="E3" s="48"/>
      <c r="F3" s="48"/>
      <c r="G3" s="48"/>
      <c r="H3" s="48"/>
      <c r="I3" s="48"/>
      <c r="J3" s="3"/>
    </row>
    <row r="4" spans="2:11" ht="15" x14ac:dyDescent="0.25">
      <c r="B4" s="212" t="s">
        <v>53</v>
      </c>
      <c r="C4" s="212"/>
      <c r="D4" s="212"/>
      <c r="E4" s="212"/>
      <c r="F4" s="212"/>
      <c r="G4" s="212"/>
      <c r="H4" s="212"/>
      <c r="I4" s="212"/>
      <c r="J4" s="212"/>
      <c r="K4" s="213"/>
    </row>
    <row r="5" spans="2:11" x14ac:dyDescent="0.2">
      <c r="B5" s="48"/>
      <c r="C5" s="48"/>
      <c r="D5" s="48"/>
      <c r="E5" s="48"/>
      <c r="F5" s="48"/>
      <c r="G5" s="48"/>
      <c r="H5" s="48"/>
      <c r="I5" s="48"/>
      <c r="J5" s="3"/>
    </row>
    <row r="6" spans="2:11" ht="49.5" customHeight="1" x14ac:dyDescent="0.2">
      <c r="B6" s="191" t="s">
        <v>8</v>
      </c>
      <c r="C6" s="192"/>
      <c r="D6" s="192"/>
      <c r="E6" s="193"/>
      <c r="F6" s="150" t="s">
        <v>178</v>
      </c>
      <c r="G6" s="80" t="s">
        <v>188</v>
      </c>
      <c r="H6" s="80" t="s">
        <v>189</v>
      </c>
      <c r="I6" s="150" t="s">
        <v>187</v>
      </c>
      <c r="J6" s="80" t="s">
        <v>17</v>
      </c>
      <c r="K6" s="80" t="s">
        <v>39</v>
      </c>
    </row>
    <row r="7" spans="2:11" ht="18" customHeight="1" x14ac:dyDescent="0.2">
      <c r="B7" s="191">
        <v>1</v>
      </c>
      <c r="C7" s="192"/>
      <c r="D7" s="192"/>
      <c r="E7" s="193"/>
      <c r="F7" s="80">
        <v>2</v>
      </c>
      <c r="G7" s="80">
        <v>3</v>
      </c>
      <c r="H7" s="80">
        <v>4</v>
      </c>
      <c r="I7" s="80">
        <v>5</v>
      </c>
      <c r="J7" s="80" t="s">
        <v>19</v>
      </c>
      <c r="K7" s="80" t="s">
        <v>190</v>
      </c>
    </row>
    <row r="8" spans="2:11" s="96" customFormat="1" ht="30" customHeight="1" x14ac:dyDescent="0.25">
      <c r="B8" s="209" t="s">
        <v>155</v>
      </c>
      <c r="C8" s="210"/>
      <c r="D8" s="211"/>
      <c r="E8" s="91" t="s">
        <v>156</v>
      </c>
      <c r="F8" s="94">
        <f>F9+F53</f>
        <v>4161257.01</v>
      </c>
      <c r="G8" s="94">
        <f>G9+G53</f>
        <v>9067400</v>
      </c>
      <c r="H8" s="94">
        <f>H9+H53</f>
        <v>0</v>
      </c>
      <c r="I8" s="94">
        <f>I9+I53</f>
        <v>4385798.3199999994</v>
      </c>
      <c r="J8" s="94">
        <f>I8/F8*100</f>
        <v>105.39599715807988</v>
      </c>
      <c r="K8" s="94">
        <f>I8/G8*100</f>
        <v>48.368863400754343</v>
      </c>
    </row>
    <row r="9" spans="2:11" s="96" customFormat="1" ht="30" customHeight="1" x14ac:dyDescent="0.25">
      <c r="B9" s="206" t="s">
        <v>157</v>
      </c>
      <c r="C9" s="207"/>
      <c r="D9" s="208"/>
      <c r="E9" s="90" t="s">
        <v>158</v>
      </c>
      <c r="F9" s="82">
        <f>F10+F18+F24+F35+F40+F44+F48</f>
        <v>4069731.32</v>
      </c>
      <c r="G9" s="82">
        <f>G10+G18+G24+G35+G40+G44+G48</f>
        <v>8767400</v>
      </c>
      <c r="H9" s="82">
        <f>H10+H18+H24+H35+H40+H44+H48</f>
        <v>0</v>
      </c>
      <c r="I9" s="82">
        <f>I10+I18+I24+I32+I35+I40+I44+I48</f>
        <v>4308320.8099999996</v>
      </c>
      <c r="J9" s="82">
        <f t="shared" ref="J9:J59" si="0">I9/F9*100</f>
        <v>105.86253664529382</v>
      </c>
      <c r="K9" s="82">
        <f>I9/G9*100</f>
        <v>49.140233250450528</v>
      </c>
    </row>
    <row r="10" spans="2:11" s="96" customFormat="1" ht="30" customHeight="1" x14ac:dyDescent="0.25">
      <c r="B10" s="206" t="s">
        <v>159</v>
      </c>
      <c r="C10" s="207"/>
      <c r="D10" s="208"/>
      <c r="E10" s="90" t="s">
        <v>160</v>
      </c>
      <c r="F10" s="82">
        <f>F11+F14</f>
        <v>125118.41</v>
      </c>
      <c r="G10" s="82">
        <f>G11+G14</f>
        <v>376400</v>
      </c>
      <c r="H10" s="82">
        <f>H11+H14</f>
        <v>0</v>
      </c>
      <c r="I10" s="82">
        <f>I11+I14</f>
        <v>150524.03</v>
      </c>
      <c r="J10" s="82">
        <f t="shared" si="0"/>
        <v>120.30526123214</v>
      </c>
      <c r="K10" s="82">
        <f>I10/G10*100</f>
        <v>39.990443676939421</v>
      </c>
    </row>
    <row r="11" spans="2:11" s="96" customFormat="1" ht="22.5" customHeight="1" x14ac:dyDescent="0.25">
      <c r="B11" s="194">
        <v>3</v>
      </c>
      <c r="C11" s="195"/>
      <c r="D11" s="196"/>
      <c r="E11" s="89" t="s">
        <v>4</v>
      </c>
      <c r="F11" s="93">
        <f>F12</f>
        <v>125118.41</v>
      </c>
      <c r="G11" s="93">
        <f>G12</f>
        <v>217400</v>
      </c>
      <c r="H11" s="93">
        <f>H12</f>
        <v>0</v>
      </c>
      <c r="I11" s="93">
        <f>I12</f>
        <v>76599.16</v>
      </c>
      <c r="J11" s="104">
        <f t="shared" si="0"/>
        <v>61.221334254487417</v>
      </c>
      <c r="K11" s="104">
        <f>I11/G11*100</f>
        <v>35.234204231830731</v>
      </c>
    </row>
    <row r="12" spans="2:11" s="96" customFormat="1" ht="19.5" customHeight="1" x14ac:dyDescent="0.25">
      <c r="B12" s="197">
        <v>32</v>
      </c>
      <c r="C12" s="198"/>
      <c r="D12" s="199"/>
      <c r="E12" s="33" t="s">
        <v>14</v>
      </c>
      <c r="F12" s="43">
        <v>125118.41</v>
      </c>
      <c r="G12" s="43">
        <v>217400</v>
      </c>
      <c r="H12" s="43">
        <v>0</v>
      </c>
      <c r="I12" s="43">
        <v>76599.16</v>
      </c>
      <c r="J12" s="104">
        <f t="shared" si="0"/>
        <v>61.221334254487417</v>
      </c>
      <c r="K12" s="104">
        <f>I12/G12*100</f>
        <v>35.234204231830731</v>
      </c>
    </row>
    <row r="13" spans="2:11" s="96" customFormat="1" ht="21" customHeight="1" x14ac:dyDescent="0.25">
      <c r="B13" s="61">
        <v>34</v>
      </c>
      <c r="C13" s="62"/>
      <c r="D13" s="33"/>
      <c r="E13" s="33" t="s">
        <v>58</v>
      </c>
      <c r="F13" s="92">
        <v>0</v>
      </c>
      <c r="G13" s="43">
        <v>0</v>
      </c>
      <c r="H13" s="43">
        <v>0</v>
      </c>
      <c r="I13" s="43">
        <v>0</v>
      </c>
      <c r="J13" s="105">
        <v>0</v>
      </c>
      <c r="K13" s="105">
        <v>0</v>
      </c>
    </row>
    <row r="14" spans="2:11" s="96" customFormat="1" ht="24" customHeight="1" x14ac:dyDescent="0.25">
      <c r="B14" s="194">
        <v>4</v>
      </c>
      <c r="C14" s="195"/>
      <c r="D14" s="196"/>
      <c r="E14" s="89" t="s">
        <v>6</v>
      </c>
      <c r="F14" s="44">
        <f>F15+F16</f>
        <v>0</v>
      </c>
      <c r="G14" s="44">
        <f>G15+G16+G17</f>
        <v>159000</v>
      </c>
      <c r="H14" s="44">
        <f>H15+H16</f>
        <v>0</v>
      </c>
      <c r="I14" s="44">
        <f>I15+I16+I17</f>
        <v>73924.87</v>
      </c>
      <c r="J14" s="104">
        <v>0</v>
      </c>
      <c r="K14" s="104">
        <f>I14/G14*100</f>
        <v>46.493628930817607</v>
      </c>
    </row>
    <row r="15" spans="2:11" s="96" customFormat="1" ht="30" customHeight="1" x14ac:dyDescent="0.25">
      <c r="B15" s="61">
        <v>41</v>
      </c>
      <c r="C15" s="62"/>
      <c r="D15" s="33"/>
      <c r="E15" s="33" t="s">
        <v>7</v>
      </c>
      <c r="F15" s="92">
        <v>0</v>
      </c>
      <c r="G15" s="43">
        <v>0</v>
      </c>
      <c r="H15" s="43">
        <v>0</v>
      </c>
      <c r="I15" s="43">
        <v>0</v>
      </c>
      <c r="J15" s="105">
        <v>0</v>
      </c>
      <c r="K15" s="105">
        <v>0</v>
      </c>
    </row>
    <row r="16" spans="2:11" s="96" customFormat="1" ht="30" customHeight="1" x14ac:dyDescent="0.25">
      <c r="B16" s="61">
        <v>42</v>
      </c>
      <c r="C16" s="62"/>
      <c r="D16" s="33"/>
      <c r="E16" s="33" t="s">
        <v>62</v>
      </c>
      <c r="F16" s="92">
        <v>0</v>
      </c>
      <c r="G16" s="43">
        <v>0</v>
      </c>
      <c r="H16" s="43">
        <v>0</v>
      </c>
      <c r="I16" s="43">
        <v>0</v>
      </c>
      <c r="J16" s="105">
        <v>0</v>
      </c>
      <c r="K16" s="105">
        <v>0</v>
      </c>
    </row>
    <row r="17" spans="2:17" s="96" customFormat="1" ht="30" customHeight="1" x14ac:dyDescent="0.25">
      <c r="B17" s="197">
        <v>45</v>
      </c>
      <c r="C17" s="198"/>
      <c r="D17" s="199"/>
      <c r="E17" s="101" t="s">
        <v>136</v>
      </c>
      <c r="F17" s="92">
        <v>0</v>
      </c>
      <c r="G17" s="43">
        <v>159000</v>
      </c>
      <c r="H17" s="43">
        <v>0</v>
      </c>
      <c r="I17" s="43">
        <v>73924.87</v>
      </c>
      <c r="J17" s="105">
        <v>0</v>
      </c>
      <c r="K17" s="105">
        <f>I17/G17*100</f>
        <v>46.493628930817607</v>
      </c>
    </row>
    <row r="18" spans="2:17" s="96" customFormat="1" ht="30" customHeight="1" x14ac:dyDescent="0.25">
      <c r="B18" s="206" t="s">
        <v>161</v>
      </c>
      <c r="C18" s="207"/>
      <c r="D18" s="208"/>
      <c r="E18" s="90" t="s">
        <v>162</v>
      </c>
      <c r="F18" s="82">
        <f>F19+F21</f>
        <v>21835.18</v>
      </c>
      <c r="G18" s="82">
        <f>G19+G21</f>
        <v>50000</v>
      </c>
      <c r="H18" s="82">
        <f>H19+H21</f>
        <v>0</v>
      </c>
      <c r="I18" s="82">
        <f>I19+I21</f>
        <v>32607.52</v>
      </c>
      <c r="J18" s="82">
        <f t="shared" si="0"/>
        <v>149.33478908806796</v>
      </c>
      <c r="K18" s="82">
        <f>I18/G18*100</f>
        <v>65.215040000000002</v>
      </c>
    </row>
    <row r="19" spans="2:17" s="96" customFormat="1" ht="21" customHeight="1" x14ac:dyDescent="0.25">
      <c r="B19" s="194">
        <v>3</v>
      </c>
      <c r="C19" s="195"/>
      <c r="D19" s="196"/>
      <c r="E19" s="89" t="s">
        <v>4</v>
      </c>
      <c r="F19" s="93">
        <f>F20</f>
        <v>9406.4500000000007</v>
      </c>
      <c r="G19" s="93">
        <f>G20</f>
        <v>46500</v>
      </c>
      <c r="H19" s="93">
        <f>H20</f>
        <v>0</v>
      </c>
      <c r="I19" s="44">
        <f>I20</f>
        <v>24584.16</v>
      </c>
      <c r="J19" s="104">
        <f t="shared" si="0"/>
        <v>261.35428349696218</v>
      </c>
      <c r="K19" s="104">
        <f>I19/G19*100</f>
        <v>52.869161290322573</v>
      </c>
    </row>
    <row r="20" spans="2:17" s="96" customFormat="1" ht="24" customHeight="1" x14ac:dyDescent="0.25">
      <c r="B20" s="197">
        <v>32</v>
      </c>
      <c r="C20" s="198"/>
      <c r="D20" s="199"/>
      <c r="E20" s="33" t="s">
        <v>14</v>
      </c>
      <c r="F20" s="43">
        <v>9406.4500000000007</v>
      </c>
      <c r="G20" s="43">
        <v>46500</v>
      </c>
      <c r="H20" s="43">
        <v>0</v>
      </c>
      <c r="I20" s="43">
        <v>24584.16</v>
      </c>
      <c r="J20" s="105">
        <f t="shared" si="0"/>
        <v>261.35428349696218</v>
      </c>
      <c r="K20" s="105">
        <f>I20/G20*100</f>
        <v>52.869161290322573</v>
      </c>
    </row>
    <row r="21" spans="2:17" s="96" customFormat="1" ht="30" customHeight="1" x14ac:dyDescent="0.25">
      <c r="B21" s="194">
        <v>4</v>
      </c>
      <c r="C21" s="195"/>
      <c r="D21" s="196"/>
      <c r="E21" s="89" t="s">
        <v>6</v>
      </c>
      <c r="F21" s="44">
        <f>F22+F23</f>
        <v>12428.73</v>
      </c>
      <c r="G21" s="44">
        <f>G22+G23</f>
        <v>3500</v>
      </c>
      <c r="H21" s="44">
        <f>H22+H23</f>
        <v>0</v>
      </c>
      <c r="I21" s="44">
        <f>I22+I23</f>
        <v>8023.36</v>
      </c>
      <c r="J21" s="104">
        <f t="shared" si="0"/>
        <v>64.554946482866711</v>
      </c>
      <c r="K21" s="104">
        <f>I21/G21*100</f>
        <v>229.23885714285714</v>
      </c>
    </row>
    <row r="22" spans="2:17" s="96" customFormat="1" ht="30" customHeight="1" x14ac:dyDescent="0.25">
      <c r="B22" s="61">
        <v>41</v>
      </c>
      <c r="C22" s="62"/>
      <c r="D22" s="33"/>
      <c r="E22" s="33" t="s">
        <v>7</v>
      </c>
      <c r="F22" s="43">
        <v>0</v>
      </c>
      <c r="G22" s="43">
        <v>0</v>
      </c>
      <c r="H22" s="43">
        <v>0</v>
      </c>
      <c r="I22" s="43">
        <v>0</v>
      </c>
      <c r="J22" s="105">
        <v>0</v>
      </c>
      <c r="K22" s="105">
        <v>0</v>
      </c>
    </row>
    <row r="23" spans="2:17" ht="25.5" x14ac:dyDescent="0.2">
      <c r="B23" s="61">
        <v>42</v>
      </c>
      <c r="C23" s="62"/>
      <c r="D23" s="33"/>
      <c r="E23" s="33" t="s">
        <v>62</v>
      </c>
      <c r="F23" s="98">
        <v>12428.73</v>
      </c>
      <c r="G23" s="98">
        <v>3500</v>
      </c>
      <c r="H23" s="98">
        <v>0</v>
      </c>
      <c r="I23" s="98">
        <v>8023.36</v>
      </c>
      <c r="J23" s="105">
        <f t="shared" si="0"/>
        <v>64.554946482866711</v>
      </c>
      <c r="K23" s="105">
        <f>I23/G23*100</f>
        <v>229.23885714285714</v>
      </c>
    </row>
    <row r="24" spans="2:17" ht="19.5" customHeight="1" x14ac:dyDescent="0.2">
      <c r="B24" s="206" t="s">
        <v>163</v>
      </c>
      <c r="C24" s="207"/>
      <c r="D24" s="208"/>
      <c r="E24" s="90" t="s">
        <v>164</v>
      </c>
      <c r="F24" s="95">
        <f>F25</f>
        <v>3735110.72</v>
      </c>
      <c r="G24" s="95">
        <f>G25</f>
        <v>8205000</v>
      </c>
      <c r="H24" s="95">
        <f>H25</f>
        <v>0</v>
      </c>
      <c r="I24" s="95">
        <f>I25</f>
        <v>3975498.0000000005</v>
      </c>
      <c r="J24" s="82">
        <f t="shared" si="0"/>
        <v>106.43588096901182</v>
      </c>
      <c r="K24" s="82">
        <f>I24/G24*100</f>
        <v>48.452138939670938</v>
      </c>
    </row>
    <row r="25" spans="2:17" ht="18" customHeight="1" x14ac:dyDescent="0.2">
      <c r="B25" s="194">
        <v>3</v>
      </c>
      <c r="C25" s="195"/>
      <c r="D25" s="196"/>
      <c r="E25" s="89" t="s">
        <v>4</v>
      </c>
      <c r="F25" s="97">
        <f>F26+F27+F28+F29</f>
        <v>3735110.72</v>
      </c>
      <c r="G25" s="97">
        <f>G26+G27+G28+G29</f>
        <v>8205000</v>
      </c>
      <c r="H25" s="97">
        <f>H26+H27+H28+H29</f>
        <v>0</v>
      </c>
      <c r="I25" s="97">
        <f>I26+I27+I28+I29</f>
        <v>3975498.0000000005</v>
      </c>
      <c r="J25" s="104">
        <f t="shared" si="0"/>
        <v>106.43588096901182</v>
      </c>
      <c r="K25" s="104">
        <f>I25/G25*100</f>
        <v>48.452138939670938</v>
      </c>
    </row>
    <row r="26" spans="2:17" ht="16.5" customHeight="1" x14ac:dyDescent="0.2">
      <c r="B26" s="61">
        <v>31</v>
      </c>
      <c r="C26" s="62"/>
      <c r="D26" s="33"/>
      <c r="E26" s="33" t="s">
        <v>5</v>
      </c>
      <c r="F26" s="98">
        <v>3528017.37</v>
      </c>
      <c r="G26" s="98">
        <v>7650000</v>
      </c>
      <c r="H26" s="98">
        <v>0</v>
      </c>
      <c r="I26" s="98">
        <v>3695076.85</v>
      </c>
      <c r="J26" s="105">
        <f t="shared" si="0"/>
        <v>104.73522271802193</v>
      </c>
      <c r="K26" s="105">
        <f>I26/G26*100</f>
        <v>48.30165816993464</v>
      </c>
    </row>
    <row r="27" spans="2:17" ht="17.25" customHeight="1" x14ac:dyDescent="0.2">
      <c r="B27" s="61">
        <v>32</v>
      </c>
      <c r="C27" s="62"/>
      <c r="D27" s="33"/>
      <c r="E27" s="33" t="s">
        <v>14</v>
      </c>
      <c r="F27" s="98">
        <v>200103.66</v>
      </c>
      <c r="G27" s="98">
        <v>550000</v>
      </c>
      <c r="H27" s="98">
        <v>0</v>
      </c>
      <c r="I27" s="98">
        <v>278629.01</v>
      </c>
      <c r="J27" s="105">
        <f t="shared" si="0"/>
        <v>139.24233569740804</v>
      </c>
      <c r="K27" s="105">
        <f>I27/G27*100</f>
        <v>50.659819999999996</v>
      </c>
    </row>
    <row r="28" spans="2:17" ht="18" customHeight="1" x14ac:dyDescent="0.2">
      <c r="B28" s="61">
        <v>34</v>
      </c>
      <c r="C28" s="62"/>
      <c r="D28" s="33"/>
      <c r="E28" s="33" t="s">
        <v>58</v>
      </c>
      <c r="F28" s="98">
        <v>6929.69</v>
      </c>
      <c r="G28" s="98">
        <v>5000</v>
      </c>
      <c r="H28" s="98">
        <v>0</v>
      </c>
      <c r="I28" s="98">
        <v>1497.14</v>
      </c>
      <c r="J28" s="105">
        <f t="shared" si="0"/>
        <v>21.604718248579665</v>
      </c>
      <c r="K28" s="105">
        <f>I28/G28*100</f>
        <v>29.942800000000002</v>
      </c>
    </row>
    <row r="29" spans="2:17" ht="20.25" customHeight="1" x14ac:dyDescent="0.2">
      <c r="B29" s="61">
        <v>38</v>
      </c>
      <c r="C29" s="62"/>
      <c r="D29" s="33"/>
      <c r="E29" s="33" t="s">
        <v>165</v>
      </c>
      <c r="F29" s="98">
        <v>60</v>
      </c>
      <c r="G29" s="98">
        <v>0</v>
      </c>
      <c r="H29" s="98">
        <v>0</v>
      </c>
      <c r="I29" s="98">
        <v>295</v>
      </c>
      <c r="J29" s="105">
        <f t="shared" si="0"/>
        <v>491.66666666666669</v>
      </c>
      <c r="K29" s="105">
        <v>0</v>
      </c>
    </row>
    <row r="30" spans="2:17" ht="25.5" x14ac:dyDescent="0.2">
      <c r="B30" s="194">
        <v>4</v>
      </c>
      <c r="C30" s="195"/>
      <c r="D30" s="196"/>
      <c r="E30" s="89" t="s">
        <v>6</v>
      </c>
      <c r="F30" s="97">
        <f>F31</f>
        <v>0</v>
      </c>
      <c r="G30" s="97">
        <f>G31</f>
        <v>0</v>
      </c>
      <c r="H30" s="97">
        <f>H31</f>
        <v>0</v>
      </c>
      <c r="I30" s="97">
        <f>I31</f>
        <v>0</v>
      </c>
      <c r="J30" s="104">
        <v>0</v>
      </c>
      <c r="K30" s="104">
        <v>0</v>
      </c>
    </row>
    <row r="31" spans="2:17" ht="25.5" x14ac:dyDescent="0.2">
      <c r="B31" s="61">
        <v>42</v>
      </c>
      <c r="C31" s="62"/>
      <c r="D31" s="33"/>
      <c r="E31" s="33" t="s">
        <v>62</v>
      </c>
      <c r="F31" s="98">
        <v>0</v>
      </c>
      <c r="G31" s="98">
        <v>0</v>
      </c>
      <c r="H31" s="98">
        <v>0</v>
      </c>
      <c r="I31" s="98">
        <v>0</v>
      </c>
      <c r="J31" s="105">
        <v>0</v>
      </c>
      <c r="K31" s="105">
        <v>0</v>
      </c>
      <c r="Q31" s="49" t="s">
        <v>199</v>
      </c>
    </row>
    <row r="32" spans="2:17" ht="21.75" customHeight="1" x14ac:dyDescent="0.2">
      <c r="B32" s="220" t="s">
        <v>198</v>
      </c>
      <c r="C32" s="220"/>
      <c r="D32" s="220"/>
      <c r="E32" s="221" t="s">
        <v>197</v>
      </c>
      <c r="F32" s="95">
        <f>F35</f>
        <v>0</v>
      </c>
      <c r="G32" s="95">
        <f>G34</f>
        <v>0</v>
      </c>
      <c r="H32" s="95">
        <f>H34</f>
        <v>0</v>
      </c>
      <c r="I32" s="95">
        <f>I34</f>
        <v>1839.59</v>
      </c>
      <c r="J32" s="95">
        <f>J35</f>
        <v>0</v>
      </c>
      <c r="K32" s="82">
        <v>0</v>
      </c>
    </row>
    <row r="33" spans="2:11" ht="18.75" customHeight="1" x14ac:dyDescent="0.2">
      <c r="B33" s="194">
        <v>3</v>
      </c>
      <c r="C33" s="195"/>
      <c r="D33" s="196"/>
      <c r="E33" s="89" t="s">
        <v>4</v>
      </c>
      <c r="F33" s="218">
        <f>F34</f>
        <v>0</v>
      </c>
      <c r="G33" s="218">
        <f>G34</f>
        <v>0</v>
      </c>
      <c r="H33" s="218">
        <f>H34</f>
        <v>0</v>
      </c>
      <c r="I33" s="218">
        <f>I34</f>
        <v>1839.59</v>
      </c>
      <c r="J33" s="218">
        <v>0</v>
      </c>
      <c r="K33" s="219">
        <v>0</v>
      </c>
    </row>
    <row r="34" spans="2:11" ht="21.75" customHeight="1" x14ac:dyDescent="0.2">
      <c r="B34" s="222">
        <v>32</v>
      </c>
      <c r="C34" s="223"/>
      <c r="D34" s="223"/>
      <c r="E34" s="33" t="s">
        <v>14</v>
      </c>
      <c r="F34" s="224">
        <v>0</v>
      </c>
      <c r="G34" s="224">
        <v>0</v>
      </c>
      <c r="H34" s="224">
        <v>0</v>
      </c>
      <c r="I34" s="224">
        <v>1839.59</v>
      </c>
      <c r="J34" s="105">
        <v>0</v>
      </c>
      <c r="K34" s="225">
        <v>0</v>
      </c>
    </row>
    <row r="35" spans="2:11" ht="21.75" customHeight="1" x14ac:dyDescent="0.2">
      <c r="B35" s="206" t="s">
        <v>166</v>
      </c>
      <c r="C35" s="207"/>
      <c r="D35" s="208"/>
      <c r="E35" s="90" t="s">
        <v>167</v>
      </c>
      <c r="F35" s="95">
        <f>F36</f>
        <v>0</v>
      </c>
      <c r="G35" s="95">
        <f>G36</f>
        <v>86000</v>
      </c>
      <c r="H35" s="95">
        <f>H36</f>
        <v>0</v>
      </c>
      <c r="I35" s="95">
        <f>I36</f>
        <v>0</v>
      </c>
      <c r="J35" s="95">
        <f>J36</f>
        <v>0</v>
      </c>
      <c r="K35" s="82">
        <v>0</v>
      </c>
    </row>
    <row r="36" spans="2:11" ht="14.25" customHeight="1" x14ac:dyDescent="0.2">
      <c r="B36" s="194">
        <v>3</v>
      </c>
      <c r="C36" s="195"/>
      <c r="D36" s="196"/>
      <c r="E36" s="89" t="s">
        <v>4</v>
      </c>
      <c r="F36" s="97">
        <f>F37+F38+F39</f>
        <v>0</v>
      </c>
      <c r="G36" s="97">
        <f>G37+G38+G39</f>
        <v>86000</v>
      </c>
      <c r="H36" s="97">
        <f>H37+H38+H39</f>
        <v>0</v>
      </c>
      <c r="I36" s="97">
        <f>I37+I38+I39</f>
        <v>0</v>
      </c>
      <c r="J36" s="104">
        <v>0</v>
      </c>
      <c r="K36" s="104">
        <v>0</v>
      </c>
    </row>
    <row r="37" spans="2:11" ht="15.75" customHeight="1" x14ac:dyDescent="0.2">
      <c r="B37" s="61">
        <v>31</v>
      </c>
      <c r="C37" s="62"/>
      <c r="D37" s="33"/>
      <c r="E37" s="33" t="s">
        <v>5</v>
      </c>
      <c r="F37" s="98">
        <v>0</v>
      </c>
      <c r="G37" s="98">
        <v>60000</v>
      </c>
      <c r="H37" s="98">
        <v>0</v>
      </c>
      <c r="I37" s="98">
        <v>0</v>
      </c>
      <c r="J37" s="105">
        <v>0</v>
      </c>
      <c r="K37" s="105">
        <v>0</v>
      </c>
    </row>
    <row r="38" spans="2:11" ht="15.75" customHeight="1" x14ac:dyDescent="0.2">
      <c r="B38" s="61">
        <v>32</v>
      </c>
      <c r="C38" s="62"/>
      <c r="D38" s="33"/>
      <c r="E38" s="33" t="s">
        <v>14</v>
      </c>
      <c r="F38" s="98">
        <v>0</v>
      </c>
      <c r="G38" s="98">
        <v>14000</v>
      </c>
      <c r="H38" s="98">
        <v>0</v>
      </c>
      <c r="I38" s="98">
        <v>0</v>
      </c>
      <c r="J38" s="105">
        <v>0</v>
      </c>
      <c r="K38" s="105">
        <v>0</v>
      </c>
    </row>
    <row r="39" spans="2:11" ht="15" customHeight="1" x14ac:dyDescent="0.2">
      <c r="B39" s="61">
        <v>34</v>
      </c>
      <c r="C39" s="62"/>
      <c r="D39" s="33"/>
      <c r="E39" s="33" t="s">
        <v>58</v>
      </c>
      <c r="F39" s="98">
        <v>0</v>
      </c>
      <c r="G39" s="98">
        <v>12000</v>
      </c>
      <c r="H39" s="98">
        <v>0</v>
      </c>
      <c r="I39" s="98">
        <v>0</v>
      </c>
      <c r="J39" s="105">
        <v>0</v>
      </c>
      <c r="K39" s="105">
        <v>0</v>
      </c>
    </row>
    <row r="40" spans="2:11" ht="16.5" customHeight="1" x14ac:dyDescent="0.2">
      <c r="B40" s="206" t="s">
        <v>168</v>
      </c>
      <c r="C40" s="207"/>
      <c r="D40" s="208"/>
      <c r="E40" s="90" t="s">
        <v>63</v>
      </c>
      <c r="F40" s="95">
        <f>F41</f>
        <v>21956.579999999998</v>
      </c>
      <c r="G40" s="95">
        <f>G41</f>
        <v>0</v>
      </c>
      <c r="H40" s="95">
        <f>H41</f>
        <v>0</v>
      </c>
      <c r="I40" s="95">
        <f>I41</f>
        <v>94520.99</v>
      </c>
      <c r="J40" s="82">
        <f t="shared" si="0"/>
        <v>430.490495332151</v>
      </c>
      <c r="K40" s="82">
        <v>0</v>
      </c>
    </row>
    <row r="41" spans="2:11" ht="15" customHeight="1" x14ac:dyDescent="0.2">
      <c r="B41" s="194">
        <v>3</v>
      </c>
      <c r="C41" s="195"/>
      <c r="D41" s="196"/>
      <c r="E41" s="89" t="s">
        <v>4</v>
      </c>
      <c r="F41" s="97">
        <f>F42+F43</f>
        <v>21956.579999999998</v>
      </c>
      <c r="G41" s="97">
        <f>G42+G43</f>
        <v>0</v>
      </c>
      <c r="H41" s="97">
        <f>H42+H43</f>
        <v>0</v>
      </c>
      <c r="I41" s="97">
        <f>I42+I43</f>
        <v>94520.99</v>
      </c>
      <c r="J41" s="104">
        <f t="shared" si="0"/>
        <v>430.490495332151</v>
      </c>
      <c r="K41" s="104">
        <v>0</v>
      </c>
    </row>
    <row r="42" spans="2:11" ht="18.75" customHeight="1" x14ac:dyDescent="0.2">
      <c r="B42" s="61">
        <v>31</v>
      </c>
      <c r="C42" s="62"/>
      <c r="D42" s="33"/>
      <c r="E42" s="33" t="s">
        <v>5</v>
      </c>
      <c r="F42" s="98">
        <v>21268.98</v>
      </c>
      <c r="G42" s="98">
        <v>0</v>
      </c>
      <c r="H42" s="98">
        <v>0</v>
      </c>
      <c r="I42" s="98">
        <v>94520.99</v>
      </c>
      <c r="J42" s="105">
        <f t="shared" si="0"/>
        <v>444.40772430083626</v>
      </c>
      <c r="K42" s="105">
        <v>0</v>
      </c>
    </row>
    <row r="43" spans="2:11" ht="20.25" customHeight="1" x14ac:dyDescent="0.2">
      <c r="B43" s="61">
        <v>32</v>
      </c>
      <c r="C43" s="62"/>
      <c r="D43" s="33"/>
      <c r="E43" s="33" t="s">
        <v>14</v>
      </c>
      <c r="F43" s="98">
        <v>687.6</v>
      </c>
      <c r="G43" s="98">
        <v>0</v>
      </c>
      <c r="H43" s="98">
        <v>0</v>
      </c>
      <c r="I43" s="98">
        <v>0</v>
      </c>
      <c r="J43" s="105">
        <f t="shared" si="0"/>
        <v>0</v>
      </c>
      <c r="K43" s="105">
        <v>0</v>
      </c>
    </row>
    <row r="44" spans="2:11" ht="25.5" x14ac:dyDescent="0.2">
      <c r="B44" s="206" t="s">
        <v>169</v>
      </c>
      <c r="C44" s="207"/>
      <c r="D44" s="208"/>
      <c r="E44" s="90" t="s">
        <v>67</v>
      </c>
      <c r="F44" s="95">
        <f>F45</f>
        <v>124420.60999999999</v>
      </c>
      <c r="G44" s="95">
        <f>G45</f>
        <v>0</v>
      </c>
      <c r="H44" s="95">
        <f>H45</f>
        <v>0</v>
      </c>
      <c r="I44" s="95">
        <f>I45</f>
        <v>0</v>
      </c>
      <c r="J44" s="95">
        <f>J45</f>
        <v>0</v>
      </c>
      <c r="K44" s="82">
        <v>0</v>
      </c>
    </row>
    <row r="45" spans="2:11" ht="17.25" customHeight="1" x14ac:dyDescent="0.2">
      <c r="B45" s="194">
        <v>3</v>
      </c>
      <c r="C45" s="195"/>
      <c r="D45" s="196"/>
      <c r="E45" s="89" t="s">
        <v>4</v>
      </c>
      <c r="F45" s="97">
        <f>F46+F47</f>
        <v>124420.60999999999</v>
      </c>
      <c r="G45" s="97">
        <f>G46+G47</f>
        <v>0</v>
      </c>
      <c r="H45" s="97">
        <f>H46+H47</f>
        <v>0</v>
      </c>
      <c r="I45" s="97">
        <f>I46+I47</f>
        <v>0</v>
      </c>
      <c r="J45" s="97">
        <f>J46+J47</f>
        <v>0</v>
      </c>
      <c r="K45" s="104">
        <v>0</v>
      </c>
    </row>
    <row r="46" spans="2:11" ht="15" customHeight="1" x14ac:dyDescent="0.2">
      <c r="B46" s="61">
        <v>31</v>
      </c>
      <c r="C46" s="62"/>
      <c r="D46" s="33"/>
      <c r="E46" s="33" t="s">
        <v>5</v>
      </c>
      <c r="F46" s="98">
        <v>120524.18</v>
      </c>
      <c r="G46" s="98">
        <v>0</v>
      </c>
      <c r="H46" s="98">
        <v>0</v>
      </c>
      <c r="I46" s="98">
        <v>0</v>
      </c>
      <c r="J46" s="105">
        <v>0</v>
      </c>
      <c r="K46" s="105">
        <v>0</v>
      </c>
    </row>
    <row r="47" spans="2:11" ht="18" customHeight="1" x14ac:dyDescent="0.2">
      <c r="B47" s="61">
        <v>32</v>
      </c>
      <c r="C47" s="62"/>
      <c r="D47" s="33"/>
      <c r="E47" s="33" t="s">
        <v>14</v>
      </c>
      <c r="F47" s="98">
        <v>3896.43</v>
      </c>
      <c r="G47" s="98">
        <v>0</v>
      </c>
      <c r="H47" s="98">
        <v>0</v>
      </c>
      <c r="I47" s="98">
        <v>0</v>
      </c>
      <c r="J47" s="105">
        <v>0</v>
      </c>
      <c r="K47" s="105">
        <v>0</v>
      </c>
    </row>
    <row r="48" spans="2:11" ht="21.75" customHeight="1" x14ac:dyDescent="0.2">
      <c r="B48" s="206" t="s">
        <v>170</v>
      </c>
      <c r="C48" s="207"/>
      <c r="D48" s="208"/>
      <c r="E48" s="90" t="s">
        <v>171</v>
      </c>
      <c r="F48" s="95">
        <f>F49+F51</f>
        <v>41289.82</v>
      </c>
      <c r="G48" s="95">
        <f>G49+G51</f>
        <v>50000</v>
      </c>
      <c r="H48" s="95">
        <f>H49+H51</f>
        <v>0</v>
      </c>
      <c r="I48" s="95">
        <f>I49+I51</f>
        <v>53330.679999999993</v>
      </c>
      <c r="J48" s="82">
        <f t="shared" si="0"/>
        <v>129.16181276643974</v>
      </c>
      <c r="K48" s="82">
        <f>I48/G48*100</f>
        <v>106.66135999999999</v>
      </c>
    </row>
    <row r="49" spans="2:11" ht="18.75" customHeight="1" x14ac:dyDescent="0.2">
      <c r="B49" s="194">
        <v>3</v>
      </c>
      <c r="C49" s="195"/>
      <c r="D49" s="196"/>
      <c r="E49" s="89" t="s">
        <v>4</v>
      </c>
      <c r="F49" s="97">
        <f>F50</f>
        <v>3100</v>
      </c>
      <c r="G49" s="97">
        <f>G50</f>
        <v>29000</v>
      </c>
      <c r="H49" s="97">
        <f>H50</f>
        <v>0</v>
      </c>
      <c r="I49" s="97">
        <f>I50</f>
        <v>18981.759999999998</v>
      </c>
      <c r="J49" s="104">
        <f t="shared" si="0"/>
        <v>612.31483870967736</v>
      </c>
      <c r="K49" s="104">
        <f>I49/G49*100</f>
        <v>65.454344827586198</v>
      </c>
    </row>
    <row r="50" spans="2:11" ht="16.5" customHeight="1" x14ac:dyDescent="0.2">
      <c r="B50" s="61">
        <v>32</v>
      </c>
      <c r="C50" s="62"/>
      <c r="D50" s="33"/>
      <c r="E50" s="33" t="s">
        <v>14</v>
      </c>
      <c r="F50" s="98">
        <v>3100</v>
      </c>
      <c r="G50" s="98">
        <v>29000</v>
      </c>
      <c r="H50" s="98">
        <v>0</v>
      </c>
      <c r="I50" s="98">
        <v>18981.759999999998</v>
      </c>
      <c r="J50" s="105">
        <f t="shared" si="0"/>
        <v>612.31483870967736</v>
      </c>
      <c r="K50" s="105">
        <f>I50/G50*100</f>
        <v>65.454344827586198</v>
      </c>
    </row>
    <row r="51" spans="2:11" ht="25.5" x14ac:dyDescent="0.2">
      <c r="B51" s="194">
        <v>4</v>
      </c>
      <c r="C51" s="195"/>
      <c r="D51" s="196"/>
      <c r="E51" s="89" t="s">
        <v>6</v>
      </c>
      <c r="F51" s="97">
        <f>F52</f>
        <v>38189.82</v>
      </c>
      <c r="G51" s="97">
        <f>G52</f>
        <v>21000</v>
      </c>
      <c r="H51" s="97">
        <f>H52</f>
        <v>0</v>
      </c>
      <c r="I51" s="97">
        <f>I52</f>
        <v>34348.92</v>
      </c>
      <c r="J51" s="104">
        <f t="shared" si="0"/>
        <v>89.942607742063203</v>
      </c>
      <c r="K51" s="104">
        <f>I51/G51*100</f>
        <v>163.5662857142857</v>
      </c>
    </row>
    <row r="52" spans="2:11" ht="25.5" x14ac:dyDescent="0.2">
      <c r="B52" s="61">
        <v>42</v>
      </c>
      <c r="C52" s="62"/>
      <c r="D52" s="33"/>
      <c r="E52" s="33" t="s">
        <v>62</v>
      </c>
      <c r="F52" s="98">
        <v>38189.82</v>
      </c>
      <c r="G52" s="98">
        <v>21000</v>
      </c>
      <c r="H52" s="98">
        <v>0</v>
      </c>
      <c r="I52" s="98">
        <v>34348.92</v>
      </c>
      <c r="J52" s="105">
        <f t="shared" si="0"/>
        <v>89.942607742063203</v>
      </c>
      <c r="K52" s="105">
        <f>I52/G52*100</f>
        <v>163.5662857142857</v>
      </c>
    </row>
    <row r="53" spans="2:11" ht="48" customHeight="1" x14ac:dyDescent="0.2">
      <c r="B53" s="200" t="s">
        <v>172</v>
      </c>
      <c r="C53" s="201"/>
      <c r="D53" s="202"/>
      <c r="E53" s="102" t="s">
        <v>173</v>
      </c>
      <c r="F53" s="103">
        <f>F54</f>
        <v>91525.69</v>
      </c>
      <c r="G53" s="103">
        <f>G54</f>
        <v>300000</v>
      </c>
      <c r="H53" s="103">
        <f>H54</f>
        <v>0</v>
      </c>
      <c r="I53" s="103">
        <f>I54</f>
        <v>77477.510000000009</v>
      </c>
      <c r="J53" s="94">
        <f t="shared" si="0"/>
        <v>84.65110724650097</v>
      </c>
      <c r="K53" s="94">
        <f>I53/G53*100</f>
        <v>25.825836666666667</v>
      </c>
    </row>
    <row r="54" spans="2:11" ht="19.5" customHeight="1" x14ac:dyDescent="0.2">
      <c r="B54" s="203" t="s">
        <v>174</v>
      </c>
      <c r="C54" s="204"/>
      <c r="D54" s="205"/>
      <c r="E54" s="100" t="s">
        <v>175</v>
      </c>
      <c r="F54" s="50">
        <f>F55+F57</f>
        <v>91525.69</v>
      </c>
      <c r="G54" s="50">
        <f>G55+G57</f>
        <v>300000</v>
      </c>
      <c r="H54" s="50">
        <f>H55+H57</f>
        <v>0</v>
      </c>
      <c r="I54" s="50">
        <f>I55+I57</f>
        <v>77477.510000000009</v>
      </c>
      <c r="J54" s="104">
        <f t="shared" si="0"/>
        <v>84.65110724650097</v>
      </c>
      <c r="K54" s="219">
        <f>I54/G54*100</f>
        <v>25.825836666666667</v>
      </c>
    </row>
    <row r="55" spans="2:11" ht="18" customHeight="1" x14ac:dyDescent="0.2">
      <c r="B55" s="194">
        <v>3</v>
      </c>
      <c r="C55" s="195"/>
      <c r="D55" s="196"/>
      <c r="E55" s="89" t="s">
        <v>4</v>
      </c>
      <c r="F55" s="50">
        <f>F56</f>
        <v>48455.45</v>
      </c>
      <c r="G55" s="50">
        <f>G56</f>
        <v>112200</v>
      </c>
      <c r="H55" s="50">
        <f>H56</f>
        <v>0</v>
      </c>
      <c r="I55" s="50">
        <f>I56</f>
        <v>38197.089999999997</v>
      </c>
      <c r="J55" s="104">
        <f t="shared" si="0"/>
        <v>78.829295775810564</v>
      </c>
      <c r="K55" s="219">
        <f>I55/G55*100</f>
        <v>34.043752228163989</v>
      </c>
    </row>
    <row r="56" spans="2:11" ht="21" customHeight="1" x14ac:dyDescent="0.2">
      <c r="B56" s="61">
        <v>32</v>
      </c>
      <c r="C56" s="62"/>
      <c r="D56" s="33"/>
      <c r="E56" s="33" t="s">
        <v>14</v>
      </c>
      <c r="F56" s="51">
        <v>48455.45</v>
      </c>
      <c r="G56" s="51">
        <v>112200</v>
      </c>
      <c r="H56" s="51">
        <v>0</v>
      </c>
      <c r="I56" s="51">
        <v>38197.089999999997</v>
      </c>
      <c r="J56" s="105">
        <f t="shared" si="0"/>
        <v>78.829295775810564</v>
      </c>
      <c r="K56" s="105">
        <f>I56/G56*100</f>
        <v>34.043752228163989</v>
      </c>
    </row>
    <row r="57" spans="2:11" ht="25.5" x14ac:dyDescent="0.2">
      <c r="B57" s="194">
        <v>4</v>
      </c>
      <c r="C57" s="195"/>
      <c r="D57" s="196"/>
      <c r="E57" s="89" t="s">
        <v>6</v>
      </c>
      <c r="F57" s="50">
        <f>F58+F59+F60</f>
        <v>43070.239999999998</v>
      </c>
      <c r="G57" s="50">
        <f>G58+G59+G60</f>
        <v>187800</v>
      </c>
      <c r="H57" s="50">
        <f>H58+H59+H60</f>
        <v>0</v>
      </c>
      <c r="I57" s="50">
        <f>I58+I59+I60</f>
        <v>39280.420000000006</v>
      </c>
      <c r="J57" s="104">
        <f t="shared" si="0"/>
        <v>91.200838444364379</v>
      </c>
      <c r="K57" s="104">
        <f>I57/G57*100</f>
        <v>20.916091586794465</v>
      </c>
    </row>
    <row r="58" spans="2:11" ht="25.5" x14ac:dyDescent="0.2">
      <c r="B58" s="61">
        <v>41</v>
      </c>
      <c r="C58" s="99"/>
      <c r="D58" s="100"/>
      <c r="E58" s="63" t="s">
        <v>7</v>
      </c>
      <c r="F58" s="51">
        <v>0</v>
      </c>
      <c r="G58" s="51">
        <v>260</v>
      </c>
      <c r="H58" s="51">
        <v>0</v>
      </c>
      <c r="I58" s="51">
        <v>255.55</v>
      </c>
      <c r="J58" s="105">
        <v>0</v>
      </c>
      <c r="K58" s="105">
        <v>0</v>
      </c>
    </row>
    <row r="59" spans="2:11" ht="25.5" x14ac:dyDescent="0.2">
      <c r="B59" s="197">
        <v>42</v>
      </c>
      <c r="C59" s="198"/>
      <c r="D59" s="199"/>
      <c r="E59" s="63" t="s">
        <v>62</v>
      </c>
      <c r="F59" s="51">
        <v>43070.239999999998</v>
      </c>
      <c r="G59" s="51">
        <v>187540</v>
      </c>
      <c r="H59" s="51">
        <v>0</v>
      </c>
      <c r="I59" s="51">
        <v>39024.870000000003</v>
      </c>
      <c r="J59" s="105">
        <f t="shared" si="0"/>
        <v>90.60750532153989</v>
      </c>
      <c r="K59" s="105">
        <f>I59/G59*100</f>
        <v>20.80882478404607</v>
      </c>
    </row>
    <row r="60" spans="2:11" ht="25.5" x14ac:dyDescent="0.2">
      <c r="B60" s="197">
        <v>45</v>
      </c>
      <c r="C60" s="198"/>
      <c r="D60" s="199"/>
      <c r="E60" s="101" t="s">
        <v>136</v>
      </c>
      <c r="F60" s="51">
        <v>0</v>
      </c>
      <c r="G60" s="51">
        <v>0</v>
      </c>
      <c r="H60" s="51">
        <v>0</v>
      </c>
      <c r="I60" s="51">
        <v>0</v>
      </c>
      <c r="J60" s="105">
        <v>0</v>
      </c>
      <c r="K60" s="105">
        <v>0</v>
      </c>
    </row>
  </sheetData>
  <mergeCells count="36">
    <mergeCell ref="B6:E6"/>
    <mergeCell ref="B7:E7"/>
    <mergeCell ref="B8:D8"/>
    <mergeCell ref="B4:K4"/>
    <mergeCell ref="B2:K2"/>
    <mergeCell ref="B18:D18"/>
    <mergeCell ref="B19:D19"/>
    <mergeCell ref="B20:D20"/>
    <mergeCell ref="B21:D21"/>
    <mergeCell ref="B9:D9"/>
    <mergeCell ref="B10:D10"/>
    <mergeCell ref="B12:D12"/>
    <mergeCell ref="B14:D14"/>
    <mergeCell ref="B11:D11"/>
    <mergeCell ref="B17:D17"/>
    <mergeCell ref="B24:D24"/>
    <mergeCell ref="B25:D25"/>
    <mergeCell ref="B30:D30"/>
    <mergeCell ref="B35:D35"/>
    <mergeCell ref="B36:D36"/>
    <mergeCell ref="B32:D32"/>
    <mergeCell ref="B34:D34"/>
    <mergeCell ref="B33:D33"/>
    <mergeCell ref="B40:D40"/>
    <mergeCell ref="B41:D41"/>
    <mergeCell ref="B44:D44"/>
    <mergeCell ref="B45:D45"/>
    <mergeCell ref="B48:D48"/>
    <mergeCell ref="B57:D57"/>
    <mergeCell ref="B59:D59"/>
    <mergeCell ref="B60:D60"/>
    <mergeCell ref="B49:D49"/>
    <mergeCell ref="B51:D51"/>
    <mergeCell ref="B53:D53"/>
    <mergeCell ref="B54:D54"/>
    <mergeCell ref="B55:D55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</vt:i4>
      </vt:variant>
    </vt:vector>
  </HeadingPairs>
  <TitlesOfParts>
    <vt:vector size="8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  <vt:lpstr>' Račun prihoda i rashoda'!Podrucje_ispisa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Arijana Kanjuh</cp:lastModifiedBy>
  <cp:lastPrinted>2026-07-27T08:18:38Z</cp:lastPrinted>
  <dcterms:created xsi:type="dcterms:W3CDTF">2022-08-12T12:51:27Z</dcterms:created>
  <dcterms:modified xsi:type="dcterms:W3CDTF">2026-07-27T13:06:57Z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